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18990" windowHeight="7830" tabRatio="772" activeTab="1"/>
  </bookViews>
  <sheets>
    <sheet name="Master" sheetId="57" r:id="rId1"/>
    <sheet name="Savings Report Feeds (2)" sheetId="59" r:id="rId2"/>
    <sheet name="Master by Quarter" sheetId="60" r:id="rId3"/>
  </sheets>
  <externalReferences>
    <externalReference r:id="rId4"/>
  </externalReferences>
  <definedNames>
    <definedName name="_xlnm._FilterDatabase" localSheetId="0" hidden="1">Master!$A$1:$AX$122</definedName>
    <definedName name="_xlnm._FilterDatabase" localSheetId="2" hidden="1">'Master by Quarter'!$A$1:$AX$122</definedName>
    <definedName name="Recover">[1]Macro1!$A$60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AU150" i="60" l="1"/>
  <c r="AT150" i="60"/>
  <c r="AS150" i="60"/>
  <c r="AR150" i="60"/>
  <c r="AQ150" i="60"/>
  <c r="AP150" i="60"/>
  <c r="AO150" i="60"/>
  <c r="AN150" i="60"/>
  <c r="AM150" i="60"/>
  <c r="AL150" i="60"/>
  <c r="AK150" i="60"/>
  <c r="AJ150" i="60"/>
  <c r="AI150" i="60"/>
  <c r="AH150" i="60"/>
  <c r="AG150" i="60"/>
  <c r="AF150" i="60"/>
  <c r="AE150" i="60"/>
  <c r="AD150" i="60"/>
  <c r="AC150" i="60"/>
  <c r="AB150" i="60"/>
  <c r="AA150" i="60"/>
  <c r="Z150" i="60"/>
  <c r="Y150" i="60"/>
  <c r="X150" i="60"/>
  <c r="W150" i="60"/>
  <c r="V150" i="60"/>
  <c r="U150" i="60"/>
  <c r="T150" i="60"/>
  <c r="S150" i="60"/>
  <c r="R150" i="60"/>
  <c r="Q150" i="60"/>
  <c r="P150" i="60"/>
  <c r="O150" i="60"/>
  <c r="N150" i="60"/>
  <c r="M150" i="60"/>
  <c r="L150" i="60"/>
  <c r="AB189" i="59" l="1"/>
  <c r="AA189" i="59"/>
  <c r="Z189" i="59"/>
  <c r="AB188" i="59"/>
  <c r="AA188" i="59"/>
  <c r="Z188" i="59"/>
  <c r="AB187" i="59"/>
  <c r="AA187" i="59"/>
  <c r="Z187" i="59"/>
  <c r="AB186" i="59"/>
  <c r="AA186" i="59"/>
  <c r="Z186" i="59"/>
  <c r="AB185" i="59"/>
  <c r="AA185" i="59"/>
  <c r="Z185" i="59"/>
  <c r="AB184" i="59"/>
  <c r="AA184" i="59"/>
  <c r="Z184" i="59"/>
  <c r="AB183" i="59"/>
  <c r="AA183" i="59"/>
  <c r="Z183" i="59"/>
  <c r="AB182" i="59"/>
  <c r="AA182" i="59"/>
  <c r="Z182" i="59"/>
  <c r="AB181" i="59"/>
  <c r="AA181" i="59"/>
  <c r="Z181" i="59"/>
  <c r="AB180" i="59"/>
  <c r="AA180" i="59"/>
  <c r="Z180" i="59"/>
  <c r="AB179" i="59"/>
  <c r="AA179" i="59"/>
  <c r="Z179" i="59"/>
  <c r="AB178" i="59"/>
  <c r="AA178" i="59"/>
  <c r="AD178" i="59" s="1"/>
  <c r="AD179" i="59" s="1"/>
  <c r="Z178" i="59"/>
  <c r="AC178" i="59" s="1"/>
  <c r="AE178" i="59"/>
  <c r="P189" i="59"/>
  <c r="O189" i="59"/>
  <c r="N189" i="59"/>
  <c r="P188" i="59"/>
  <c r="O188" i="59"/>
  <c r="N188" i="59"/>
  <c r="P187" i="59"/>
  <c r="O187" i="59"/>
  <c r="N187" i="59"/>
  <c r="P186" i="59"/>
  <c r="O186" i="59"/>
  <c r="N186" i="59"/>
  <c r="P185" i="59"/>
  <c r="O185" i="59"/>
  <c r="N185" i="59"/>
  <c r="P184" i="59"/>
  <c r="O184" i="59"/>
  <c r="N184" i="59"/>
  <c r="P183" i="59"/>
  <c r="O183" i="59"/>
  <c r="N183" i="59"/>
  <c r="P182" i="59"/>
  <c r="O182" i="59"/>
  <c r="N182" i="59"/>
  <c r="P181" i="59"/>
  <c r="O181" i="59"/>
  <c r="N181" i="59"/>
  <c r="P180" i="59"/>
  <c r="O180" i="59"/>
  <c r="N180" i="59"/>
  <c r="P179" i="59"/>
  <c r="O179" i="59"/>
  <c r="N179" i="59"/>
  <c r="P178" i="59"/>
  <c r="S178" i="59" s="1"/>
  <c r="O178" i="59"/>
  <c r="R178" i="59" s="1"/>
  <c r="N178" i="59"/>
  <c r="Q178" i="59" s="1"/>
  <c r="E189" i="59"/>
  <c r="D189" i="59"/>
  <c r="C189" i="59"/>
  <c r="E188" i="59"/>
  <c r="D188" i="59"/>
  <c r="C188" i="59"/>
  <c r="E187" i="59"/>
  <c r="D187" i="59"/>
  <c r="C187" i="59"/>
  <c r="E186" i="59"/>
  <c r="D186" i="59"/>
  <c r="C186" i="59"/>
  <c r="E185" i="59"/>
  <c r="D185" i="59"/>
  <c r="C185" i="59"/>
  <c r="E184" i="59"/>
  <c r="D184" i="59"/>
  <c r="C184" i="59"/>
  <c r="E183" i="59"/>
  <c r="D183" i="59"/>
  <c r="C183" i="59"/>
  <c r="E182" i="59"/>
  <c r="D182" i="59"/>
  <c r="C182" i="59"/>
  <c r="E181" i="59"/>
  <c r="D181" i="59"/>
  <c r="C181" i="59"/>
  <c r="E180" i="59"/>
  <c r="D180" i="59"/>
  <c r="C180" i="59"/>
  <c r="E179" i="59"/>
  <c r="D179" i="59"/>
  <c r="C179" i="59"/>
  <c r="E178" i="59"/>
  <c r="H178" i="59" s="1"/>
  <c r="D178" i="59"/>
  <c r="G178" i="59" s="1"/>
  <c r="C178" i="59"/>
  <c r="F178" i="59" s="1"/>
  <c r="E98" i="59"/>
  <c r="D98" i="59"/>
  <c r="C98" i="59"/>
  <c r="E97" i="59"/>
  <c r="D97" i="59"/>
  <c r="C97" i="59"/>
  <c r="E96" i="59"/>
  <c r="D96" i="59"/>
  <c r="C96" i="59"/>
  <c r="E95" i="59"/>
  <c r="D95" i="59"/>
  <c r="C95" i="59"/>
  <c r="E94" i="59"/>
  <c r="D94" i="59"/>
  <c r="C94" i="59"/>
  <c r="E93" i="59"/>
  <c r="D93" i="59"/>
  <c r="C93" i="59"/>
  <c r="E92" i="59"/>
  <c r="D92" i="59"/>
  <c r="C92" i="59"/>
  <c r="E91" i="59"/>
  <c r="D91" i="59"/>
  <c r="C91" i="59"/>
  <c r="E90" i="59"/>
  <c r="D90" i="59"/>
  <c r="C90" i="59"/>
  <c r="E89" i="59"/>
  <c r="D89" i="59"/>
  <c r="C89" i="59"/>
  <c r="E88" i="59"/>
  <c r="D88" i="59"/>
  <c r="C88" i="59"/>
  <c r="E87" i="59"/>
  <c r="D87" i="59"/>
  <c r="C87" i="59"/>
  <c r="W55" i="59"/>
  <c r="V55" i="59"/>
  <c r="U55" i="59"/>
  <c r="W54" i="59"/>
  <c r="V54" i="59"/>
  <c r="U54" i="59"/>
  <c r="W53" i="59"/>
  <c r="V53" i="59"/>
  <c r="U53" i="59"/>
  <c r="W52" i="59"/>
  <c r="V52" i="59"/>
  <c r="U52" i="59"/>
  <c r="W51" i="59"/>
  <c r="V51" i="59"/>
  <c r="U51" i="59"/>
  <c r="W50" i="59"/>
  <c r="V50" i="59"/>
  <c r="U50" i="59"/>
  <c r="W49" i="59"/>
  <c r="V49" i="59"/>
  <c r="U49" i="59"/>
  <c r="W48" i="59"/>
  <c r="V48" i="59"/>
  <c r="U48" i="59"/>
  <c r="W47" i="59"/>
  <c r="V47" i="59"/>
  <c r="U47" i="59"/>
  <c r="W46" i="59"/>
  <c r="V46" i="59"/>
  <c r="U46" i="59"/>
  <c r="W45" i="59"/>
  <c r="V45" i="59"/>
  <c r="U45" i="59"/>
  <c r="W44" i="59"/>
  <c r="V44" i="59"/>
  <c r="U44" i="59"/>
  <c r="N55" i="59"/>
  <c r="M55" i="59"/>
  <c r="L55" i="59"/>
  <c r="N54" i="59"/>
  <c r="M54" i="59"/>
  <c r="L54" i="59"/>
  <c r="N53" i="59"/>
  <c r="M53" i="59"/>
  <c r="L53" i="59"/>
  <c r="N52" i="59"/>
  <c r="M52" i="59"/>
  <c r="L52" i="59"/>
  <c r="N51" i="59"/>
  <c r="M51" i="59"/>
  <c r="L51" i="59"/>
  <c r="N50" i="59"/>
  <c r="M50" i="59"/>
  <c r="L50" i="59"/>
  <c r="N49" i="59"/>
  <c r="M49" i="59"/>
  <c r="L49" i="59"/>
  <c r="N48" i="59"/>
  <c r="M48" i="59"/>
  <c r="L48" i="59"/>
  <c r="N47" i="59"/>
  <c r="M47" i="59"/>
  <c r="L47" i="59"/>
  <c r="N46" i="59"/>
  <c r="M46" i="59"/>
  <c r="L46" i="59"/>
  <c r="N45" i="59"/>
  <c r="M45" i="59"/>
  <c r="L45" i="59"/>
  <c r="N44" i="59"/>
  <c r="M44" i="59"/>
  <c r="L44" i="59"/>
  <c r="E55" i="59"/>
  <c r="D55" i="59"/>
  <c r="C55" i="59"/>
  <c r="E54" i="59"/>
  <c r="D54" i="59"/>
  <c r="C54" i="59"/>
  <c r="E53" i="59"/>
  <c r="D53" i="59"/>
  <c r="C53" i="59"/>
  <c r="E52" i="59"/>
  <c r="D52" i="59"/>
  <c r="C52" i="59"/>
  <c r="E51" i="59"/>
  <c r="D51" i="59"/>
  <c r="C51" i="59"/>
  <c r="E50" i="59"/>
  <c r="D50" i="59"/>
  <c r="C50" i="59"/>
  <c r="E49" i="59"/>
  <c r="D49" i="59"/>
  <c r="C49" i="59"/>
  <c r="E48" i="59"/>
  <c r="D48" i="59"/>
  <c r="C48" i="59"/>
  <c r="E47" i="59"/>
  <c r="D47" i="59"/>
  <c r="C47" i="59"/>
  <c r="E46" i="59"/>
  <c r="D46" i="59"/>
  <c r="C46" i="59"/>
  <c r="E45" i="59"/>
  <c r="D45" i="59"/>
  <c r="C45" i="59"/>
  <c r="E44" i="59"/>
  <c r="D44" i="59"/>
  <c r="C44" i="59"/>
  <c r="AD180" i="59" l="1"/>
  <c r="AD181" i="59" s="1"/>
  <c r="AD182" i="59" s="1"/>
  <c r="AD183" i="59" s="1"/>
  <c r="AD184" i="59" s="1"/>
  <c r="AD185" i="59" s="1"/>
  <c r="AD186" i="59" s="1"/>
  <c r="AD187" i="59" s="1"/>
  <c r="AD188" i="59" s="1"/>
  <c r="AD189" i="59" s="1"/>
  <c r="AC179" i="59"/>
  <c r="AC180" i="59" s="1"/>
  <c r="AC181" i="59" s="1"/>
  <c r="AC182" i="59" s="1"/>
  <c r="AC183" i="59" s="1"/>
  <c r="AC184" i="59" s="1"/>
  <c r="AC185" i="59" s="1"/>
  <c r="AC186" i="59" s="1"/>
  <c r="AC187" i="59" s="1"/>
  <c r="AC188" i="59" s="1"/>
  <c r="AC189" i="59" s="1"/>
  <c r="AE179" i="59"/>
  <c r="AE180" i="59" s="1"/>
  <c r="AE181" i="59" s="1"/>
  <c r="AE182" i="59" s="1"/>
  <c r="AE183" i="59" s="1"/>
  <c r="AE184" i="59" s="1"/>
  <c r="AE185" i="59" s="1"/>
  <c r="AE186" i="59" s="1"/>
  <c r="AE187" i="59" s="1"/>
  <c r="AE188" i="59" s="1"/>
  <c r="AE189" i="59" s="1"/>
  <c r="S179" i="59"/>
  <c r="S180" i="59" s="1"/>
  <c r="S181" i="59" s="1"/>
  <c r="S182" i="59" s="1"/>
  <c r="S183" i="59" s="1"/>
  <c r="S184" i="59" s="1"/>
  <c r="S185" i="59" s="1"/>
  <c r="S186" i="59" s="1"/>
  <c r="S187" i="59" s="1"/>
  <c r="S188" i="59" s="1"/>
  <c r="S189" i="59" s="1"/>
  <c r="F179" i="59"/>
  <c r="F180" i="59" s="1"/>
  <c r="F181" i="59" s="1"/>
  <c r="F182" i="59" s="1"/>
  <c r="F183" i="59" s="1"/>
  <c r="F184" i="59" s="1"/>
  <c r="F185" i="59" s="1"/>
  <c r="F186" i="59" s="1"/>
  <c r="F187" i="59" s="1"/>
  <c r="F188" i="59" s="1"/>
  <c r="F189" i="59" s="1"/>
  <c r="R179" i="59"/>
  <c r="R180" i="59" s="1"/>
  <c r="R181" i="59" s="1"/>
  <c r="R182" i="59" s="1"/>
  <c r="R183" i="59" s="1"/>
  <c r="R184" i="59" s="1"/>
  <c r="R185" i="59" s="1"/>
  <c r="R186" i="59" s="1"/>
  <c r="R187" i="59" s="1"/>
  <c r="R188" i="59" s="1"/>
  <c r="R189" i="59" s="1"/>
  <c r="Q179" i="59"/>
  <c r="Q180" i="59" s="1"/>
  <c r="Q181" i="59" s="1"/>
  <c r="Q182" i="59" s="1"/>
  <c r="Q183" i="59" s="1"/>
  <c r="Q184" i="59" s="1"/>
  <c r="Q185" i="59" s="1"/>
  <c r="Q186" i="59" s="1"/>
  <c r="Q187" i="59" s="1"/>
  <c r="Q188" i="59" s="1"/>
  <c r="Q189" i="59" s="1"/>
  <c r="H179" i="59"/>
  <c r="H180" i="59" s="1"/>
  <c r="H181" i="59" s="1"/>
  <c r="H182" i="59" s="1"/>
  <c r="H183" i="59" s="1"/>
  <c r="H184" i="59" s="1"/>
  <c r="H185" i="59" s="1"/>
  <c r="H186" i="59" s="1"/>
  <c r="H187" i="59" s="1"/>
  <c r="H188" i="59" s="1"/>
  <c r="H189" i="59" s="1"/>
  <c r="G179" i="59"/>
  <c r="G180" i="59" s="1"/>
  <c r="G181" i="59" s="1"/>
  <c r="G182" i="59" s="1"/>
  <c r="G183" i="59" s="1"/>
  <c r="G184" i="59" s="1"/>
  <c r="G185" i="59" s="1"/>
  <c r="G186" i="59" s="1"/>
  <c r="G187" i="59" s="1"/>
  <c r="G188" i="59" s="1"/>
  <c r="G189" i="59" s="1"/>
  <c r="E141" i="59"/>
  <c r="D141" i="59"/>
  <c r="C141" i="59"/>
  <c r="E140" i="59"/>
  <c r="D140" i="59"/>
  <c r="C140" i="59"/>
  <c r="E139" i="59"/>
  <c r="D139" i="59"/>
  <c r="C139" i="59"/>
  <c r="E138" i="59"/>
  <c r="D138" i="59"/>
  <c r="C138" i="59"/>
  <c r="E137" i="59"/>
  <c r="D137" i="59"/>
  <c r="C137" i="59"/>
  <c r="E136" i="59"/>
  <c r="D136" i="59"/>
  <c r="C136" i="59"/>
  <c r="E135" i="59"/>
  <c r="D135" i="59"/>
  <c r="C135" i="59"/>
  <c r="E134" i="59"/>
  <c r="D134" i="59"/>
  <c r="C134" i="59"/>
  <c r="E133" i="59"/>
  <c r="D133" i="59"/>
  <c r="C133" i="59"/>
  <c r="E132" i="59"/>
  <c r="D132" i="59"/>
  <c r="C132" i="59"/>
  <c r="E131" i="59"/>
  <c r="D131" i="59"/>
  <c r="C131" i="59"/>
  <c r="E130" i="59"/>
  <c r="D130" i="59"/>
  <c r="C130" i="59"/>
  <c r="AF98" i="59"/>
  <c r="AE98" i="59"/>
  <c r="AD98" i="59"/>
  <c r="AF97" i="59"/>
  <c r="AE97" i="59"/>
  <c r="AD97" i="59"/>
  <c r="AF96" i="59"/>
  <c r="AE96" i="59"/>
  <c r="AD96" i="59"/>
  <c r="AF95" i="59"/>
  <c r="AE95" i="59"/>
  <c r="AD95" i="59"/>
  <c r="AF94" i="59"/>
  <c r="AE94" i="59"/>
  <c r="AD94" i="59"/>
  <c r="AF93" i="59"/>
  <c r="AE93" i="59"/>
  <c r="AD93" i="59"/>
  <c r="AF92" i="59"/>
  <c r="AE92" i="59"/>
  <c r="AD92" i="59"/>
  <c r="AF91" i="59"/>
  <c r="AE91" i="59"/>
  <c r="AD91" i="59"/>
  <c r="AF90" i="59"/>
  <c r="AE90" i="59"/>
  <c r="AD90" i="59"/>
  <c r="AF89" i="59"/>
  <c r="AE89" i="59"/>
  <c r="AD89" i="59"/>
  <c r="AF88" i="59"/>
  <c r="AE88" i="59"/>
  <c r="AD88" i="59"/>
  <c r="AF87" i="59"/>
  <c r="AE87" i="59"/>
  <c r="AD87" i="59"/>
  <c r="W98" i="59"/>
  <c r="V98" i="59"/>
  <c r="U98" i="59"/>
  <c r="W97" i="59"/>
  <c r="V97" i="59"/>
  <c r="U97" i="59"/>
  <c r="W96" i="59"/>
  <c r="V96" i="59"/>
  <c r="U96" i="59"/>
  <c r="W95" i="59"/>
  <c r="V95" i="59"/>
  <c r="U95" i="59"/>
  <c r="W94" i="59"/>
  <c r="V94" i="59"/>
  <c r="U94" i="59"/>
  <c r="W93" i="59"/>
  <c r="V93" i="59"/>
  <c r="U93" i="59"/>
  <c r="W92" i="59"/>
  <c r="V92" i="59"/>
  <c r="U92" i="59"/>
  <c r="W91" i="59"/>
  <c r="V91" i="59"/>
  <c r="U91" i="59"/>
  <c r="W90" i="59"/>
  <c r="V90" i="59"/>
  <c r="U90" i="59"/>
  <c r="W89" i="59"/>
  <c r="V89" i="59"/>
  <c r="U89" i="59"/>
  <c r="W88" i="59"/>
  <c r="V88" i="59"/>
  <c r="U88" i="59"/>
  <c r="W87" i="59"/>
  <c r="V87" i="59"/>
  <c r="U87" i="59"/>
  <c r="N98" i="59"/>
  <c r="M98" i="59"/>
  <c r="L98" i="59"/>
  <c r="N97" i="59"/>
  <c r="M97" i="59"/>
  <c r="L97" i="59"/>
  <c r="N96" i="59"/>
  <c r="M96" i="59"/>
  <c r="L96" i="59"/>
  <c r="N95" i="59"/>
  <c r="M95" i="59"/>
  <c r="L95" i="59"/>
  <c r="N94" i="59"/>
  <c r="M94" i="59"/>
  <c r="L94" i="59"/>
  <c r="N93" i="59"/>
  <c r="M93" i="59"/>
  <c r="L93" i="59"/>
  <c r="N92" i="59"/>
  <c r="M92" i="59"/>
  <c r="L92" i="59"/>
  <c r="N91" i="59"/>
  <c r="M91" i="59"/>
  <c r="L91" i="59"/>
  <c r="N90" i="59"/>
  <c r="M90" i="59"/>
  <c r="L90" i="59"/>
  <c r="N89" i="59"/>
  <c r="M89" i="59"/>
  <c r="L89" i="59"/>
  <c r="N88" i="59"/>
  <c r="M88" i="59"/>
  <c r="L88" i="59"/>
  <c r="N87" i="59"/>
  <c r="M87" i="59"/>
  <c r="L87" i="59"/>
  <c r="AF55" i="59"/>
  <c r="AE55" i="59"/>
  <c r="AD55" i="59"/>
  <c r="AF54" i="59"/>
  <c r="AE54" i="59"/>
  <c r="AD54" i="59"/>
  <c r="AF53" i="59"/>
  <c r="AE53" i="59"/>
  <c r="AD53" i="59"/>
  <c r="AF52" i="59"/>
  <c r="AE52" i="59"/>
  <c r="AD52" i="59"/>
  <c r="AF51" i="59"/>
  <c r="AE51" i="59"/>
  <c r="AD51" i="59"/>
  <c r="AF50" i="59"/>
  <c r="AE50" i="59"/>
  <c r="AD50" i="59"/>
  <c r="AF49" i="59"/>
  <c r="AE49" i="59"/>
  <c r="AD49" i="59"/>
  <c r="AF48" i="59"/>
  <c r="AE48" i="59"/>
  <c r="AD48" i="59"/>
  <c r="AF47" i="59"/>
  <c r="AE47" i="59"/>
  <c r="AD47" i="59"/>
  <c r="AF46" i="59"/>
  <c r="AE46" i="59"/>
  <c r="AD46" i="59"/>
  <c r="AF45" i="59"/>
  <c r="AE45" i="59"/>
  <c r="AD45" i="59"/>
  <c r="AF44" i="59"/>
  <c r="AE44" i="59"/>
  <c r="AD44" i="59"/>
  <c r="H130" i="59" l="1"/>
  <c r="G130" i="59"/>
  <c r="F130" i="59"/>
  <c r="AI87" i="59"/>
  <c r="AH87" i="59"/>
  <c r="AG87" i="59"/>
  <c r="Z87" i="59"/>
  <c r="Y87" i="59"/>
  <c r="Q87" i="59"/>
  <c r="P87" i="59"/>
  <c r="H87" i="59"/>
  <c r="G87" i="59"/>
  <c r="X87" i="59"/>
  <c r="O87" i="59"/>
  <c r="F87" i="59"/>
  <c r="F131" i="59" l="1"/>
  <c r="F132" i="59" s="1"/>
  <c r="F133" i="59" s="1"/>
  <c r="F134" i="59" s="1"/>
  <c r="F135" i="59" s="1"/>
  <c r="F136" i="59" s="1"/>
  <c r="F137" i="59" s="1"/>
  <c r="F138" i="59" s="1"/>
  <c r="F139" i="59" s="1"/>
  <c r="F140" i="59" s="1"/>
  <c r="F141" i="59" s="1"/>
  <c r="H131" i="59"/>
  <c r="H132" i="59" s="1"/>
  <c r="H133" i="59" s="1"/>
  <c r="H134" i="59" s="1"/>
  <c r="H135" i="59" s="1"/>
  <c r="H136" i="59" s="1"/>
  <c r="H137" i="59" s="1"/>
  <c r="H138" i="59" s="1"/>
  <c r="H139" i="59" s="1"/>
  <c r="H140" i="59" s="1"/>
  <c r="H141" i="59" s="1"/>
  <c r="G131" i="59"/>
  <c r="G132" i="59" s="1"/>
  <c r="G133" i="59" s="1"/>
  <c r="G134" i="59" s="1"/>
  <c r="G135" i="59" s="1"/>
  <c r="G136" i="59" s="1"/>
  <c r="G137" i="59" s="1"/>
  <c r="G138" i="59" s="1"/>
  <c r="G139" i="59" s="1"/>
  <c r="G140" i="59" s="1"/>
  <c r="G141" i="59" s="1"/>
  <c r="AH88" i="59"/>
  <c r="AH89" i="59" s="1"/>
  <c r="AH90" i="59" s="1"/>
  <c r="AH91" i="59" s="1"/>
  <c r="AH92" i="59" s="1"/>
  <c r="AH93" i="59" s="1"/>
  <c r="AH94" i="59" s="1"/>
  <c r="AH95" i="59" s="1"/>
  <c r="AH96" i="59" s="1"/>
  <c r="AH97" i="59" s="1"/>
  <c r="AH98" i="59" s="1"/>
  <c r="AG88" i="59"/>
  <c r="AG89" i="59" s="1"/>
  <c r="AG90" i="59" s="1"/>
  <c r="AG91" i="59" s="1"/>
  <c r="AG92" i="59" s="1"/>
  <c r="AG93" i="59" s="1"/>
  <c r="AG94" i="59" s="1"/>
  <c r="AG95" i="59" s="1"/>
  <c r="AG96" i="59" s="1"/>
  <c r="AG97" i="59" s="1"/>
  <c r="AG98" i="59" s="1"/>
  <c r="AI88" i="59"/>
  <c r="AI89" i="59" s="1"/>
  <c r="AI90" i="59" s="1"/>
  <c r="AI91" i="59" s="1"/>
  <c r="AI92" i="59" s="1"/>
  <c r="AI93" i="59" s="1"/>
  <c r="AI94" i="59" s="1"/>
  <c r="AI95" i="59" s="1"/>
  <c r="AI96" i="59" s="1"/>
  <c r="AI97" i="59" s="1"/>
  <c r="AI98" i="59" s="1"/>
  <c r="X88" i="59"/>
  <c r="X89" i="59" s="1"/>
  <c r="X90" i="59" s="1"/>
  <c r="X91" i="59" s="1"/>
  <c r="X92" i="59" s="1"/>
  <c r="X93" i="59" s="1"/>
  <c r="X94" i="59" s="1"/>
  <c r="X95" i="59" s="1"/>
  <c r="X96" i="59" s="1"/>
  <c r="X97" i="59" s="1"/>
  <c r="X98" i="59" s="1"/>
  <c r="Y88" i="59"/>
  <c r="Y89" i="59" s="1"/>
  <c r="Y90" i="59" s="1"/>
  <c r="Y91" i="59" s="1"/>
  <c r="Y92" i="59" s="1"/>
  <c r="Y93" i="59" s="1"/>
  <c r="Y94" i="59" s="1"/>
  <c r="Y95" i="59" s="1"/>
  <c r="Y96" i="59" s="1"/>
  <c r="Y97" i="59" s="1"/>
  <c r="Y98" i="59" s="1"/>
  <c r="Z88" i="59"/>
  <c r="Z89" i="59" s="1"/>
  <c r="Z90" i="59" s="1"/>
  <c r="Z91" i="59" s="1"/>
  <c r="Z92" i="59" s="1"/>
  <c r="Z93" i="59" s="1"/>
  <c r="Z94" i="59" s="1"/>
  <c r="Z95" i="59" s="1"/>
  <c r="Z96" i="59" s="1"/>
  <c r="Z97" i="59" s="1"/>
  <c r="Z98" i="59" s="1"/>
  <c r="P88" i="59"/>
  <c r="P89" i="59" s="1"/>
  <c r="P90" i="59" s="1"/>
  <c r="P91" i="59" s="1"/>
  <c r="P92" i="59" s="1"/>
  <c r="P93" i="59" s="1"/>
  <c r="P94" i="59" s="1"/>
  <c r="P95" i="59" s="1"/>
  <c r="P96" i="59" s="1"/>
  <c r="P97" i="59" s="1"/>
  <c r="P98" i="59" s="1"/>
  <c r="Q88" i="59"/>
  <c r="Q89" i="59" s="1"/>
  <c r="Q90" i="59" s="1"/>
  <c r="Q91" i="59" s="1"/>
  <c r="Q92" i="59" s="1"/>
  <c r="Q93" i="59" s="1"/>
  <c r="Q94" i="59" s="1"/>
  <c r="Q95" i="59" s="1"/>
  <c r="Q96" i="59" s="1"/>
  <c r="Q97" i="59" s="1"/>
  <c r="Q98" i="59" s="1"/>
  <c r="O88" i="59"/>
  <c r="O89" i="59" s="1"/>
  <c r="O90" i="59" s="1"/>
  <c r="O91" i="59" s="1"/>
  <c r="O92" i="59" s="1"/>
  <c r="O93" i="59" s="1"/>
  <c r="O94" i="59" s="1"/>
  <c r="O95" i="59" s="1"/>
  <c r="O96" i="59" s="1"/>
  <c r="O97" i="59" s="1"/>
  <c r="O98" i="59" s="1"/>
  <c r="F88" i="59"/>
  <c r="F89" i="59" s="1"/>
  <c r="F90" i="59" s="1"/>
  <c r="F91" i="59" s="1"/>
  <c r="F92" i="59" s="1"/>
  <c r="F93" i="59" s="1"/>
  <c r="F94" i="59" s="1"/>
  <c r="F95" i="59" s="1"/>
  <c r="F96" i="59" s="1"/>
  <c r="F97" i="59" s="1"/>
  <c r="F98" i="59" s="1"/>
  <c r="H88" i="59"/>
  <c r="H89" i="59" s="1"/>
  <c r="H90" i="59" s="1"/>
  <c r="H91" i="59" s="1"/>
  <c r="H92" i="59" s="1"/>
  <c r="H93" i="59" s="1"/>
  <c r="H94" i="59" s="1"/>
  <c r="H95" i="59" s="1"/>
  <c r="H96" i="59" s="1"/>
  <c r="H97" i="59" s="1"/>
  <c r="H98" i="59" s="1"/>
  <c r="G88" i="59"/>
  <c r="G89" i="59" s="1"/>
  <c r="G90" i="59" s="1"/>
  <c r="G91" i="59" s="1"/>
  <c r="G92" i="59" s="1"/>
  <c r="G93" i="59" s="1"/>
  <c r="G94" i="59" s="1"/>
  <c r="G95" i="59" s="1"/>
  <c r="G96" i="59" s="1"/>
  <c r="G97" i="59" s="1"/>
  <c r="G98" i="59" s="1"/>
  <c r="AH44" i="59"/>
  <c r="AH45" i="59" s="1"/>
  <c r="AH46" i="59" s="1"/>
  <c r="AH47" i="59" s="1"/>
  <c r="AH48" i="59" s="1"/>
  <c r="AH49" i="59" s="1"/>
  <c r="AH50" i="59" s="1"/>
  <c r="AH51" i="59" s="1"/>
  <c r="AH52" i="59" s="1"/>
  <c r="AH53" i="59" s="1"/>
  <c r="AH54" i="59" s="1"/>
  <c r="AH55" i="59" s="1"/>
  <c r="AG44" i="59"/>
  <c r="Z44" i="59"/>
  <c r="Y44" i="59"/>
  <c r="X44" i="59"/>
  <c r="Q44" i="59"/>
  <c r="P44" i="59"/>
  <c r="P45" i="59" s="1"/>
  <c r="P46" i="59" s="1"/>
  <c r="P47" i="59" s="1"/>
  <c r="P48" i="59" s="1"/>
  <c r="P49" i="59" s="1"/>
  <c r="P50" i="59" s="1"/>
  <c r="P51" i="59" s="1"/>
  <c r="P52" i="59" s="1"/>
  <c r="P53" i="59" s="1"/>
  <c r="P54" i="59" s="1"/>
  <c r="P55" i="59" s="1"/>
  <c r="H44" i="59"/>
  <c r="H45" i="59" s="1"/>
  <c r="H46" i="59" s="1"/>
  <c r="H47" i="59" s="1"/>
  <c r="H48" i="59" s="1"/>
  <c r="H49" i="59" s="1"/>
  <c r="H50" i="59" s="1"/>
  <c r="H51" i="59" s="1"/>
  <c r="H52" i="59" s="1"/>
  <c r="H53" i="59" s="1"/>
  <c r="H54" i="59" s="1"/>
  <c r="H55" i="59" s="1"/>
  <c r="G44" i="59"/>
  <c r="F44" i="59"/>
  <c r="AI44" i="59"/>
  <c r="O44" i="59"/>
  <c r="O45" i="59" s="1"/>
  <c r="O46" i="59" s="1"/>
  <c r="O47" i="59" s="1"/>
  <c r="O48" i="59" s="1"/>
  <c r="O49" i="59" s="1"/>
  <c r="O50" i="59" s="1"/>
  <c r="O51" i="59" s="1"/>
  <c r="O52" i="59" s="1"/>
  <c r="O53" i="59" s="1"/>
  <c r="O54" i="59" s="1"/>
  <c r="O55" i="59" s="1"/>
  <c r="AG45" i="59" l="1"/>
  <c r="AG46" i="59" s="1"/>
  <c r="AG47" i="59" s="1"/>
  <c r="AG48" i="59" s="1"/>
  <c r="AG49" i="59" s="1"/>
  <c r="AG50" i="59" s="1"/>
  <c r="AG51" i="59" s="1"/>
  <c r="AG52" i="59" s="1"/>
  <c r="AG53" i="59" s="1"/>
  <c r="AG54" i="59" s="1"/>
  <c r="AG55" i="59" s="1"/>
  <c r="F45" i="59"/>
  <c r="F46" i="59" s="1"/>
  <c r="F47" i="59" s="1"/>
  <c r="F48" i="59" s="1"/>
  <c r="F49" i="59" s="1"/>
  <c r="F50" i="59" s="1"/>
  <c r="F51" i="59" s="1"/>
  <c r="F52" i="59" s="1"/>
  <c r="F53" i="59" s="1"/>
  <c r="F54" i="59" s="1"/>
  <c r="F55" i="59" s="1"/>
  <c r="Z45" i="59"/>
  <c r="Z46" i="59" s="1"/>
  <c r="Z47" i="59" s="1"/>
  <c r="Z48" i="59" s="1"/>
  <c r="Z49" i="59" s="1"/>
  <c r="Z50" i="59" s="1"/>
  <c r="Z51" i="59" s="1"/>
  <c r="Z52" i="59" s="1"/>
  <c r="Z53" i="59" s="1"/>
  <c r="Z54" i="59" s="1"/>
  <c r="Z55" i="59" s="1"/>
  <c r="G45" i="59"/>
  <c r="G46" i="59" s="1"/>
  <c r="G47" i="59" s="1"/>
  <c r="G48" i="59" s="1"/>
  <c r="G49" i="59" s="1"/>
  <c r="G50" i="59" s="1"/>
  <c r="G51" i="59" s="1"/>
  <c r="G52" i="59" s="1"/>
  <c r="G53" i="59" s="1"/>
  <c r="G54" i="59" s="1"/>
  <c r="G55" i="59" s="1"/>
  <c r="X45" i="59"/>
  <c r="X46" i="59" s="1"/>
  <c r="X47" i="59" s="1"/>
  <c r="X48" i="59" s="1"/>
  <c r="X49" i="59" s="1"/>
  <c r="X50" i="59" s="1"/>
  <c r="X51" i="59" s="1"/>
  <c r="X52" i="59" s="1"/>
  <c r="X53" i="59" s="1"/>
  <c r="X54" i="59" s="1"/>
  <c r="X55" i="59" s="1"/>
  <c r="Y45" i="59"/>
  <c r="Y46" i="59" s="1"/>
  <c r="Y47" i="59" s="1"/>
  <c r="Y48" i="59" s="1"/>
  <c r="Y49" i="59" s="1"/>
  <c r="Y50" i="59" s="1"/>
  <c r="Y51" i="59" s="1"/>
  <c r="Y52" i="59" s="1"/>
  <c r="Y53" i="59" s="1"/>
  <c r="Y54" i="59" s="1"/>
  <c r="Y55" i="59" s="1"/>
  <c r="Q45" i="59"/>
  <c r="Q46" i="59" s="1"/>
  <c r="Q47" i="59" s="1"/>
  <c r="Q48" i="59" s="1"/>
  <c r="Q49" i="59" s="1"/>
  <c r="Q50" i="59" s="1"/>
  <c r="Q51" i="59" s="1"/>
  <c r="Q52" i="59" s="1"/>
  <c r="Q53" i="59" s="1"/>
  <c r="Q54" i="59" s="1"/>
  <c r="Q55" i="59" s="1"/>
  <c r="AI45" i="59"/>
  <c r="AI46" i="59" s="1"/>
  <c r="AI47" i="59" s="1"/>
  <c r="AI48" i="59" s="1"/>
  <c r="AI49" i="59" s="1"/>
  <c r="AI50" i="59" s="1"/>
  <c r="AI51" i="59" s="1"/>
  <c r="AI52" i="59" s="1"/>
  <c r="AI53" i="59" s="1"/>
  <c r="AI54" i="59" s="1"/>
  <c r="AI55" i="59" s="1"/>
  <c r="AU150" i="57" l="1"/>
  <c r="N6" i="59" s="1"/>
  <c r="AT150" i="57"/>
  <c r="N5" i="59" s="1"/>
  <c r="AS150" i="57"/>
  <c r="N4" i="59" s="1"/>
  <c r="AR150" i="57"/>
  <c r="M6" i="59" s="1"/>
  <c r="AQ150" i="57"/>
  <c r="M5" i="59" s="1"/>
  <c r="AP150" i="57"/>
  <c r="M4" i="59" s="1"/>
  <c r="AO150" i="57"/>
  <c r="L6" i="59" s="1"/>
  <c r="AN150" i="57"/>
  <c r="L5" i="59" s="1"/>
  <c r="AM150" i="57"/>
  <c r="L4" i="59" s="1"/>
  <c r="AL150" i="57"/>
  <c r="K6" i="59" s="1"/>
  <c r="AK150" i="57"/>
  <c r="K5" i="59" s="1"/>
  <c r="AJ150" i="57"/>
  <c r="K4" i="59" s="1"/>
  <c r="AI150" i="57"/>
  <c r="J6" i="59" s="1"/>
  <c r="AH150" i="57"/>
  <c r="J5" i="59" s="1"/>
  <c r="AG150" i="57"/>
  <c r="J4" i="59" s="1"/>
  <c r="AF150" i="57"/>
  <c r="I6" i="59" s="1"/>
  <c r="AE150" i="57"/>
  <c r="I5" i="59" s="1"/>
  <c r="AD150" i="57"/>
  <c r="I4" i="59" s="1"/>
  <c r="AC150" i="57"/>
  <c r="H6" i="59" s="1"/>
  <c r="AB150" i="57"/>
  <c r="H5" i="59" s="1"/>
  <c r="AA150" i="57"/>
  <c r="H4" i="59" s="1"/>
  <c r="Z150" i="57"/>
  <c r="G6" i="59" s="1"/>
  <c r="Y150" i="57"/>
  <c r="G5" i="59" s="1"/>
  <c r="X150" i="57"/>
  <c r="G4" i="59" s="1"/>
  <c r="W150" i="57"/>
  <c r="F6" i="59" s="1"/>
  <c r="V150" i="57"/>
  <c r="F5" i="59" s="1"/>
  <c r="U150" i="57"/>
  <c r="F4" i="59" s="1"/>
  <c r="T150" i="57"/>
  <c r="E6" i="59" s="1"/>
  <c r="S150" i="57"/>
  <c r="E5" i="59" s="1"/>
  <c r="R150" i="57"/>
  <c r="E4" i="59" s="1"/>
  <c r="Q150" i="57"/>
  <c r="D6" i="59" s="1"/>
  <c r="P150" i="57"/>
  <c r="D5" i="59" s="1"/>
  <c r="O150" i="57"/>
  <c r="D4" i="59" s="1"/>
  <c r="N150" i="57"/>
  <c r="C6" i="59" s="1"/>
  <c r="C9" i="59" s="1"/>
  <c r="M150" i="57"/>
  <c r="C5" i="59" s="1"/>
  <c r="C8" i="59" s="1"/>
  <c r="L150" i="57"/>
  <c r="C4" i="59" s="1"/>
  <c r="C7" i="59" s="1"/>
  <c r="D9" i="59" l="1"/>
  <c r="E9" i="59" s="1"/>
  <c r="F9" i="59" s="1"/>
  <c r="G9" i="59" s="1"/>
  <c r="H9" i="59" s="1"/>
  <c r="I9" i="59" s="1"/>
  <c r="J9" i="59" s="1"/>
  <c r="K9" i="59" s="1"/>
  <c r="L9" i="59" s="1"/>
  <c r="M9" i="59" s="1"/>
  <c r="N9" i="59" s="1"/>
  <c r="D8" i="59"/>
  <c r="E8" i="59" s="1"/>
  <c r="F8" i="59" s="1"/>
  <c r="G8" i="59" s="1"/>
  <c r="H8" i="59" s="1"/>
  <c r="I8" i="59" s="1"/>
  <c r="J8" i="59" s="1"/>
  <c r="K8" i="59" s="1"/>
  <c r="L8" i="59" s="1"/>
  <c r="M8" i="59" s="1"/>
  <c r="N8" i="59" s="1"/>
  <c r="D7" i="59"/>
  <c r="E7" i="59" s="1"/>
  <c r="F7" i="59" s="1"/>
  <c r="G7" i="59" s="1"/>
  <c r="H7" i="59" s="1"/>
  <c r="I7" i="59" s="1"/>
  <c r="J7" i="59" s="1"/>
  <c r="K7" i="59" s="1"/>
  <c r="L7" i="59" s="1"/>
  <c r="M7" i="59" s="1"/>
  <c r="N7" i="59" s="1"/>
</calcChain>
</file>

<file path=xl/sharedStrings.xml><?xml version="1.0" encoding="utf-8"?>
<sst xmlns="http://schemas.openxmlformats.org/spreadsheetml/2006/main" count="1538" uniqueCount="238">
  <si>
    <t>Type of Saving</t>
  </si>
  <si>
    <t>Signed off date</t>
  </si>
  <si>
    <t>SN</t>
  </si>
  <si>
    <t>DC</t>
  </si>
  <si>
    <t>NM</t>
  </si>
  <si>
    <t>AJ</t>
  </si>
  <si>
    <t>Signed off by</t>
  </si>
  <si>
    <t>Original Forecast</t>
  </si>
  <si>
    <t>New Opportunity</t>
  </si>
  <si>
    <t>Not Forecasted</t>
  </si>
  <si>
    <t>Forecast</t>
  </si>
  <si>
    <t>Business Area</t>
  </si>
  <si>
    <t>Comments</t>
  </si>
  <si>
    <t>MC</t>
  </si>
  <si>
    <t>GN</t>
  </si>
  <si>
    <t>Snr / Cat Mngr</t>
  </si>
  <si>
    <t>Supplier</t>
  </si>
  <si>
    <t>Budget Cost Centre</t>
  </si>
  <si>
    <t>Actual</t>
  </si>
  <si>
    <t>Totals</t>
  </si>
  <si>
    <t>Overall Data</t>
  </si>
  <si>
    <t>Insurance</t>
  </si>
  <si>
    <t>DL</t>
  </si>
  <si>
    <t>Cost Avoidance</t>
  </si>
  <si>
    <t>Regularity</t>
  </si>
  <si>
    <t>Once Off</t>
  </si>
  <si>
    <t>Regular</t>
  </si>
  <si>
    <t>Sponsor</t>
  </si>
  <si>
    <t>N/A</t>
  </si>
  <si>
    <t>Original Accumulated Forecast</t>
  </si>
  <si>
    <t>Rolling Accumulated Forecast</t>
  </si>
  <si>
    <t>Rolling Forcast</t>
  </si>
  <si>
    <t>Actual Accumulated</t>
  </si>
  <si>
    <t>Project</t>
  </si>
  <si>
    <t>Actual Mar 15</t>
  </si>
  <si>
    <t>Actual Apr 15</t>
  </si>
  <si>
    <t>Actual May 15</t>
  </si>
  <si>
    <t>Actual Jun 15</t>
  </si>
  <si>
    <t>Actual Jul 15</t>
  </si>
  <si>
    <t>Actual Aug 15</t>
  </si>
  <si>
    <t>Actual Sep 15</t>
  </si>
  <si>
    <t>Actual Oct 15</t>
  </si>
  <si>
    <t>Actual Nov 15</t>
  </si>
  <si>
    <t>Actual Dec 15</t>
  </si>
  <si>
    <t>Actual Jan 16</t>
  </si>
  <si>
    <t>Actual Feb 16</t>
  </si>
  <si>
    <t>Reports</t>
  </si>
  <si>
    <t>Finance (incl. Legal and Audit)</t>
  </si>
  <si>
    <t>IT and Change</t>
  </si>
  <si>
    <t>Marketing and Digital</t>
  </si>
  <si>
    <t>Personnel</t>
  </si>
  <si>
    <t>Risk</t>
  </si>
  <si>
    <t>Various</t>
  </si>
  <si>
    <t>Orginal Forecast Mar 15</t>
  </si>
  <si>
    <t>Rolling Forecast Mar 15</t>
  </si>
  <si>
    <t>Orginal Forecast Apr 15</t>
  </si>
  <si>
    <t>Rolling Forecast Apr 15</t>
  </si>
  <si>
    <t>Orginal Forecast May 15</t>
  </si>
  <si>
    <t>Rolling Forecast May 15</t>
  </si>
  <si>
    <t>Original Forecast Jun 15</t>
  </si>
  <si>
    <t>Rolling Forecast Jun 15</t>
  </si>
  <si>
    <t>Original Forecast Jul 15</t>
  </si>
  <si>
    <t>Rolling Forecast Jul 15</t>
  </si>
  <si>
    <t>Original Forecast Aug 15</t>
  </si>
  <si>
    <t>Rolling Forecast Aug 15</t>
  </si>
  <si>
    <t>Original Forecast Sep 15</t>
  </si>
  <si>
    <t>Rolling Forecast Sep 15</t>
  </si>
  <si>
    <t>Original Forecast Oct 15</t>
  </si>
  <si>
    <t>Rolling Forecast Oct 15</t>
  </si>
  <si>
    <t>Original Forecast Nov 15</t>
  </si>
  <si>
    <t>Rolling Forecast Nov 15</t>
  </si>
  <si>
    <t>Original Forecast Dec 15</t>
  </si>
  <si>
    <t>Rolling Forecast Dec 15</t>
  </si>
  <si>
    <t>Original Forecast Jan 16</t>
  </si>
  <si>
    <t>Rolling Forecast Jan 16</t>
  </si>
  <si>
    <t>Original Forecast Feb 16</t>
  </si>
  <si>
    <t>Rolling Forecast Feb 16</t>
  </si>
  <si>
    <t>Community Benefit</t>
  </si>
  <si>
    <t>Transport</t>
  </si>
  <si>
    <t>Social Care</t>
  </si>
  <si>
    <t>Education</t>
  </si>
  <si>
    <t>Team</t>
  </si>
  <si>
    <t>Governance</t>
  </si>
  <si>
    <t>Cash saving</t>
  </si>
  <si>
    <t>Construction</t>
  </si>
  <si>
    <t>Strategic Objective</t>
  </si>
  <si>
    <t>Procurement Project Title</t>
  </si>
  <si>
    <t>Area of Council</t>
  </si>
  <si>
    <t>Procurement Activity Title 1</t>
  </si>
  <si>
    <t>Procurement Activity Title 2</t>
  </si>
  <si>
    <t>Procurement Activity Title 3</t>
  </si>
  <si>
    <t>Procurement Activity Title 4</t>
  </si>
  <si>
    <t>Procurement Activity Title 5</t>
  </si>
  <si>
    <t>Procurement Activity Title 6</t>
  </si>
  <si>
    <t>Procurement Activity Title 7</t>
  </si>
  <si>
    <t>Procurement Activity Title 8</t>
  </si>
  <si>
    <t>Procurement Activity Title 9</t>
  </si>
  <si>
    <t>Procurement Activity Title 10</t>
  </si>
  <si>
    <t>Procurement Activity Title 11</t>
  </si>
  <si>
    <t>Procurement Activity Title 12</t>
  </si>
  <si>
    <t>Procurement Activity Title 13</t>
  </si>
  <si>
    <t>Procurement Activity Title 14</t>
  </si>
  <si>
    <t>Procurement Activity Title 15</t>
  </si>
  <si>
    <t>Procurement Activity Title 16</t>
  </si>
  <si>
    <t>Procurement Activity Title 17</t>
  </si>
  <si>
    <t>Procurement Activity Title 18</t>
  </si>
  <si>
    <t>Procurement Activity Title 19</t>
  </si>
  <si>
    <t>Procurement Activity Title 20</t>
  </si>
  <si>
    <t>Procurement Activity Title 21</t>
  </si>
  <si>
    <t>Procurement Activity Title 22</t>
  </si>
  <si>
    <t>Procurement Activity Title 23</t>
  </si>
  <si>
    <t>Procurement Activity Title 24</t>
  </si>
  <si>
    <t>Procurement Activity Title 25</t>
  </si>
  <si>
    <t>Procurement Activity Title 26</t>
  </si>
  <si>
    <t>Procurement Activity Title 27</t>
  </si>
  <si>
    <t>Procurement Activity Title 28</t>
  </si>
  <si>
    <t>Procurement Activity Title 29</t>
  </si>
  <si>
    <t>Procurement Activity Title 30</t>
  </si>
  <si>
    <t>Procurement Activity Title 31</t>
  </si>
  <si>
    <t>Procurement Activity Title 32</t>
  </si>
  <si>
    <t>Procurement Activity Title 33</t>
  </si>
  <si>
    <t>Procurement Activity Title 34</t>
  </si>
  <si>
    <t>Procurement Activity Title 35</t>
  </si>
  <si>
    <t>Procurement Activity Title 36</t>
  </si>
  <si>
    <t>Procurement Activity Title 37</t>
  </si>
  <si>
    <t>Procurement Activity Title 38</t>
  </si>
  <si>
    <t>Procurement Activity Title 39</t>
  </si>
  <si>
    <t>Procurement Activity Title 40</t>
  </si>
  <si>
    <t>Procurement Activity Title 41</t>
  </si>
  <si>
    <t>Procurement Activity Title 42</t>
  </si>
  <si>
    <t>Procurement Activity Title 43</t>
  </si>
  <si>
    <t>Procurement Activity Title 44</t>
  </si>
  <si>
    <t>Procurement Activity Title 45</t>
  </si>
  <si>
    <t>Procurement Activity Title 46</t>
  </si>
  <si>
    <t>Procurement Activity Title 47</t>
  </si>
  <si>
    <t>Procurement Activity Title 48</t>
  </si>
  <si>
    <t>Procurement Activity Title 49</t>
  </si>
  <si>
    <t>Procurement Activity Title 50</t>
  </si>
  <si>
    <t>Procurement Activity Title 51</t>
  </si>
  <si>
    <t>Procurement Activity Title 52</t>
  </si>
  <si>
    <t>Procurement Activity Title 53</t>
  </si>
  <si>
    <t>Procurement Activity Title 54</t>
  </si>
  <si>
    <t>Procurement Activity Title 55</t>
  </si>
  <si>
    <t>Procurement Activity Title 56</t>
  </si>
  <si>
    <t>Procurement Activity Title 57</t>
  </si>
  <si>
    <t>Procurement Activity Title 58</t>
  </si>
  <si>
    <t>Procurement Activity Title 59</t>
  </si>
  <si>
    <t>Procurement Activity Title 60</t>
  </si>
  <si>
    <t>Procurement Activity Title 61</t>
  </si>
  <si>
    <t>Procurement Activity Title 62</t>
  </si>
  <si>
    <t>Procurement Activity Title 63</t>
  </si>
  <si>
    <t>Procurement Activity Title 64</t>
  </si>
  <si>
    <t>Procurement Activity Title 65</t>
  </si>
  <si>
    <t>Procurement Activity Title 66</t>
  </si>
  <si>
    <t>Procurement Activity Title 67</t>
  </si>
  <si>
    <t>Procurement Activity Title 68</t>
  </si>
  <si>
    <t>Procurement Activity Title 69</t>
  </si>
  <si>
    <t>Procurement Activity Title 70</t>
  </si>
  <si>
    <t>Procurement Activity Title 71</t>
  </si>
  <si>
    <t>Procurement Activity Title 72</t>
  </si>
  <si>
    <t>Procurement Activity Title 73</t>
  </si>
  <si>
    <t>Procurement Activity Title 74</t>
  </si>
  <si>
    <t>Procurement Activity Title 75</t>
  </si>
  <si>
    <t>Procurement Activity Title 76</t>
  </si>
  <si>
    <t>Procurement Activity Title 77</t>
  </si>
  <si>
    <t>Procurement Activity Title 78</t>
  </si>
  <si>
    <t>Procurement Activity Title 79</t>
  </si>
  <si>
    <t>Procurement Activity Title 80</t>
  </si>
  <si>
    <t>Procurement Activity Title 81</t>
  </si>
  <si>
    <t>Procurement Activity Title 82</t>
  </si>
  <si>
    <t>Procurement Activity Title 83</t>
  </si>
  <si>
    <t>Procurement Activity Title 84</t>
  </si>
  <si>
    <t>Procurement Activity Title 85</t>
  </si>
  <si>
    <t>Procurement Activity Title 86</t>
  </si>
  <si>
    <t>Procurement Activity Title 87</t>
  </si>
  <si>
    <t>Procurement Activity Title 88</t>
  </si>
  <si>
    <t>Procurement Activity Title 89</t>
  </si>
  <si>
    <t>Procurement Activity Title 90</t>
  </si>
  <si>
    <t>Procurement Activity Title 91</t>
  </si>
  <si>
    <t>Procurement Activity Title 92</t>
  </si>
  <si>
    <t>Procurement Activity Title 93</t>
  </si>
  <si>
    <t>Procurement Activity Title 94</t>
  </si>
  <si>
    <t>Procurement Activity Title 95</t>
  </si>
  <si>
    <t>Procurement Activity Title 96</t>
  </si>
  <si>
    <t>Procurement Activity Title 97</t>
  </si>
  <si>
    <t>Procurement Activity Title 98</t>
  </si>
  <si>
    <t>Procurement Activity Title 99</t>
  </si>
  <si>
    <t>Procurement Activity Title 100</t>
  </si>
  <si>
    <t>Procurement Activity Title 101</t>
  </si>
  <si>
    <t>Procurement Activity Title 102</t>
  </si>
  <si>
    <t>Procurement Activity Title 103</t>
  </si>
  <si>
    <t>Procurement Activity Title 104</t>
  </si>
  <si>
    <t>Procurement Activity Title 105</t>
  </si>
  <si>
    <t>Department Level</t>
  </si>
  <si>
    <t>Chief Exec</t>
  </si>
  <si>
    <t>HoF</t>
  </si>
  <si>
    <t>HoP</t>
  </si>
  <si>
    <t>HoC</t>
  </si>
  <si>
    <t>Saving Type</t>
  </si>
  <si>
    <t>Strategic Objective 1</t>
  </si>
  <si>
    <t>Strategic Objective 2</t>
  </si>
  <si>
    <t>Strategic Objective 3</t>
  </si>
  <si>
    <t>Strategic Objective 4</t>
  </si>
  <si>
    <t>Strategic Objective 5</t>
  </si>
  <si>
    <t>Strategic Objective 6</t>
  </si>
  <si>
    <t>Strategic Objective 7</t>
  </si>
  <si>
    <t>Strategic Objective 8</t>
  </si>
  <si>
    <t>Strategic Objective 9</t>
  </si>
  <si>
    <t>Strategic Objective 10</t>
  </si>
  <si>
    <t>Strategic Objective 11</t>
  </si>
  <si>
    <t>Strategic Objective 12</t>
  </si>
  <si>
    <t>Strategic Objective 13</t>
  </si>
  <si>
    <t>Strategic Objective 14</t>
  </si>
  <si>
    <t>Unique Procurement Activity</t>
  </si>
  <si>
    <t>Contract Owner</t>
  </si>
  <si>
    <t>Supplier 1</t>
  </si>
  <si>
    <t>Supplier 2</t>
  </si>
  <si>
    <t>Supplier 3</t>
  </si>
  <si>
    <t>Supplier 4</t>
  </si>
  <si>
    <t>Supplier 5</t>
  </si>
  <si>
    <t>Supplier 6</t>
  </si>
  <si>
    <t>Supplier 7</t>
  </si>
  <si>
    <t>Supplier 8</t>
  </si>
  <si>
    <t>Supplier 9</t>
  </si>
  <si>
    <t>Project Sponsor</t>
  </si>
  <si>
    <t>Organisation</t>
  </si>
  <si>
    <t>Orginal Forecast Q1 2015-16</t>
  </si>
  <si>
    <t>Rolling Forecast Q1 2015-16</t>
  </si>
  <si>
    <t>Rolling Forecast Q2 2015-16</t>
  </si>
  <si>
    <t>Actual Q1 2015-16</t>
  </si>
  <si>
    <t>Orginal Forecast Q2 2015-16</t>
  </si>
  <si>
    <t>Actual Q2 2015-16</t>
  </si>
  <si>
    <t>Orginal Forecast Q3 2015-16</t>
  </si>
  <si>
    <t>Rolling Forecast Q3 2015-16</t>
  </si>
  <si>
    <t>Actual Q3 2015-16</t>
  </si>
  <si>
    <t>Orginal Forecast Q4 2015-16</t>
  </si>
  <si>
    <t>Rolling Forecast Q4 2015-16</t>
  </si>
  <si>
    <t>Actual Q4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</si>
</sst>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[$-809]d\ mmmm\ yyyy;@"/>
  </numFmts>
  <fonts count="2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99">
    <xf numFmtId="0" fontId="0" fillId="0" borderId="0"/>
    <xf numFmtId="0" fontId="4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5" fillId="0" borderId="0" xfId="0" applyFont="1" applyFill="1" applyBorder="1" applyAlignment="1">
      <alignment horizontal="left" vertical="center"/>
    </xf>
    <xf numFmtId="165" fontId="5" fillId="0" borderId="0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17" fontId="5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1" fontId="1" fillId="0" borderId="0" xfId="0" applyNumberFormat="1" applyFont="1" applyFill="1" applyBorder="1" applyAlignment="1" applyProtection="1">
      <alignment horizontal="left" vertical="center"/>
      <protection locked="0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1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 applyProtection="1">
      <alignment horizontal="left" vertical="center"/>
      <protection locked="0"/>
    </xf>
    <xf numFmtId="14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NumberFormat="1" applyFont="1" applyFill="1" applyBorder="1" applyAlignment="1" applyProtection="1">
      <alignment horizontal="left" vertical="center"/>
      <protection locked="0"/>
    </xf>
    <xf numFmtId="1" fontId="26" fillId="0" borderId="0" xfId="0" applyNumberFormat="1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14" fontId="26" fillId="0" borderId="0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23" borderId="0" xfId="0" applyFont="1" applyFill="1"/>
    <xf numFmtId="17" fontId="1" fillId="23" borderId="0" xfId="0" applyNumberFormat="1" applyFont="1" applyFill="1"/>
    <xf numFmtId="164" fontId="1" fillId="23" borderId="0" xfId="0" applyNumberFormat="1" applyFont="1" applyFill="1"/>
    <xf numFmtId="0" fontId="1" fillId="23" borderId="0" xfId="0" applyFont="1" applyFill="1" applyBorder="1" applyAlignment="1">
      <alignment horizontal="left" vertical="top"/>
    </xf>
    <xf numFmtId="0" fontId="1" fillId="24" borderId="0" xfId="0" applyFont="1" applyFill="1"/>
    <xf numFmtId="14" fontId="1" fillId="24" borderId="0" xfId="0" applyNumberFormat="1" applyFont="1" applyFill="1"/>
    <xf numFmtId="0" fontId="1" fillId="24" borderId="0" xfId="0" applyNumberFormat="1" applyFont="1" applyFill="1"/>
    <xf numFmtId="17" fontId="1" fillId="24" borderId="0" xfId="0" applyNumberFormat="1" applyFont="1" applyFill="1" applyAlignment="1"/>
    <xf numFmtId="164" fontId="1" fillId="24" borderId="0" xfId="0" applyNumberFormat="1" applyFont="1" applyFill="1"/>
    <xf numFmtId="0" fontId="25" fillId="23" borderId="0" xfId="0" applyFont="1" applyFill="1"/>
    <xf numFmtId="0" fontId="25" fillId="24" borderId="0" xfId="0" applyFont="1" applyFill="1"/>
    <xf numFmtId="0" fontId="1" fillId="25" borderId="0" xfId="0" applyFont="1" applyFill="1"/>
    <xf numFmtId="14" fontId="1" fillId="25" borderId="0" xfId="0" applyNumberFormat="1" applyFont="1" applyFill="1"/>
    <xf numFmtId="17" fontId="1" fillId="25" borderId="0" xfId="0" applyNumberFormat="1" applyFont="1" applyFill="1" applyAlignment="1"/>
    <xf numFmtId="164" fontId="1" fillId="25" borderId="0" xfId="0" applyNumberFormat="1" applyFont="1" applyFill="1"/>
  </cellXfs>
  <cellStyles count="299">
    <cellStyle name="20% - Accent1 2" xfId="2"/>
    <cellStyle name="20% - Accent1 3" xfId="3"/>
    <cellStyle name="20% - Accent1 4" xfId="4"/>
    <cellStyle name="20% - Accent1 5" xfId="5"/>
    <cellStyle name="20% - Accent1 6" xfId="6"/>
    <cellStyle name="20% - Accent1 7" xfId="7"/>
    <cellStyle name="20% - Accent1 8" xfId="8"/>
    <cellStyle name="20% - Accent2 2" xfId="9"/>
    <cellStyle name="20% - Accent2 3" xfId="10"/>
    <cellStyle name="20% - Accent2 4" xfId="11"/>
    <cellStyle name="20% - Accent2 5" xfId="12"/>
    <cellStyle name="20% - Accent2 6" xfId="13"/>
    <cellStyle name="20% - Accent2 7" xfId="14"/>
    <cellStyle name="20% - Accent2 8" xfId="15"/>
    <cellStyle name="20% - Accent3 2" xfId="16"/>
    <cellStyle name="20% - Accent3 3" xfId="17"/>
    <cellStyle name="20% - Accent3 4" xfId="18"/>
    <cellStyle name="20% - Accent3 5" xfId="19"/>
    <cellStyle name="20% - Accent3 6" xfId="20"/>
    <cellStyle name="20% - Accent3 7" xfId="21"/>
    <cellStyle name="20% - Accent3 8" xfId="22"/>
    <cellStyle name="20% - Accent4 2" xfId="23"/>
    <cellStyle name="20% - Accent4 3" xfId="24"/>
    <cellStyle name="20% - Accent4 4" xfId="25"/>
    <cellStyle name="20% - Accent4 5" xfId="26"/>
    <cellStyle name="20% - Accent4 6" xfId="27"/>
    <cellStyle name="20% - Accent4 7" xfId="28"/>
    <cellStyle name="20% - Accent4 8" xfId="29"/>
    <cellStyle name="20% - Accent5 2" xfId="30"/>
    <cellStyle name="20% - Accent5 3" xfId="31"/>
    <cellStyle name="20% - Accent5 4" xfId="32"/>
    <cellStyle name="20% - Accent5 5" xfId="33"/>
    <cellStyle name="20% - Accent5 6" xfId="34"/>
    <cellStyle name="20% - Accent5 7" xfId="35"/>
    <cellStyle name="20% - Accent5 8" xfId="36"/>
    <cellStyle name="20% - Accent6 2" xfId="37"/>
    <cellStyle name="20% - Accent6 3" xfId="38"/>
    <cellStyle name="20% - Accent6 4" xfId="39"/>
    <cellStyle name="20% - Accent6 5" xfId="40"/>
    <cellStyle name="20% - Accent6 6" xfId="41"/>
    <cellStyle name="20% - Accent6 7" xfId="42"/>
    <cellStyle name="20% - Accent6 8" xfId="43"/>
    <cellStyle name="40% - Accent1 2" xfId="44"/>
    <cellStyle name="40% - Accent1 3" xfId="45"/>
    <cellStyle name="40% - Accent1 4" xfId="46"/>
    <cellStyle name="40% - Accent1 5" xfId="47"/>
    <cellStyle name="40% - Accent1 6" xfId="48"/>
    <cellStyle name="40% - Accent1 7" xfId="49"/>
    <cellStyle name="40% - Accent1 8" xfId="50"/>
    <cellStyle name="40% - Accent2 2" xfId="51"/>
    <cellStyle name="40% - Accent2 3" xfId="52"/>
    <cellStyle name="40% - Accent2 4" xfId="53"/>
    <cellStyle name="40% - Accent2 5" xfId="54"/>
    <cellStyle name="40% - Accent2 6" xfId="55"/>
    <cellStyle name="40% - Accent2 7" xfId="56"/>
    <cellStyle name="40% - Accent2 8" xfId="57"/>
    <cellStyle name="40% - Accent3 2" xfId="58"/>
    <cellStyle name="40% - Accent3 3" xfId="59"/>
    <cellStyle name="40% - Accent3 4" xfId="60"/>
    <cellStyle name="40% - Accent3 5" xfId="61"/>
    <cellStyle name="40% - Accent3 6" xfId="62"/>
    <cellStyle name="40% - Accent3 7" xfId="63"/>
    <cellStyle name="40% - Accent3 8" xfId="64"/>
    <cellStyle name="40% - Accent4 2" xfId="65"/>
    <cellStyle name="40% - Accent4 3" xfId="66"/>
    <cellStyle name="40% - Accent4 4" xfId="67"/>
    <cellStyle name="40% - Accent4 5" xfId="68"/>
    <cellStyle name="40% - Accent4 6" xfId="69"/>
    <cellStyle name="40% - Accent4 7" xfId="70"/>
    <cellStyle name="40% - Accent4 8" xfId="71"/>
    <cellStyle name="40% - Accent5 2" xfId="72"/>
    <cellStyle name="40% - Accent5 3" xfId="73"/>
    <cellStyle name="40% - Accent5 4" xfId="74"/>
    <cellStyle name="40% - Accent5 5" xfId="75"/>
    <cellStyle name="40% - Accent5 6" xfId="76"/>
    <cellStyle name="40% - Accent5 7" xfId="77"/>
    <cellStyle name="40% - Accent5 8" xfId="78"/>
    <cellStyle name="40% - Accent6 2" xfId="79"/>
    <cellStyle name="40% - Accent6 3" xfId="80"/>
    <cellStyle name="40% - Accent6 4" xfId="81"/>
    <cellStyle name="40% - Accent6 5" xfId="82"/>
    <cellStyle name="40% - Accent6 6" xfId="83"/>
    <cellStyle name="40% - Accent6 7" xfId="84"/>
    <cellStyle name="40% - Accent6 8" xfId="85"/>
    <cellStyle name="60% - Accent1 2" xfId="86"/>
    <cellStyle name="60% - Accent1 3" xfId="87"/>
    <cellStyle name="60% - Accent1 4" xfId="88"/>
    <cellStyle name="60% - Accent1 5" xfId="89"/>
    <cellStyle name="60% - Accent1 6" xfId="90"/>
    <cellStyle name="60% - Accent1 7" xfId="91"/>
    <cellStyle name="60% - Accent1 8" xfId="92"/>
    <cellStyle name="60% - Accent2 2" xfId="93"/>
    <cellStyle name="60% - Accent2 3" xfId="94"/>
    <cellStyle name="60% - Accent2 4" xfId="95"/>
    <cellStyle name="60% - Accent2 5" xfId="96"/>
    <cellStyle name="60% - Accent2 6" xfId="97"/>
    <cellStyle name="60% - Accent2 7" xfId="98"/>
    <cellStyle name="60% - Accent2 8" xfId="99"/>
    <cellStyle name="60% - Accent3 2" xfId="100"/>
    <cellStyle name="60% - Accent3 3" xfId="101"/>
    <cellStyle name="60% - Accent3 4" xfId="102"/>
    <cellStyle name="60% - Accent3 5" xfId="103"/>
    <cellStyle name="60% - Accent3 6" xfId="104"/>
    <cellStyle name="60% - Accent3 7" xfId="105"/>
    <cellStyle name="60% - Accent3 8" xfId="106"/>
    <cellStyle name="60% - Accent4 2" xfId="107"/>
    <cellStyle name="60% - Accent4 3" xfId="108"/>
    <cellStyle name="60% - Accent4 4" xfId="109"/>
    <cellStyle name="60% - Accent4 5" xfId="110"/>
    <cellStyle name="60% - Accent4 6" xfId="111"/>
    <cellStyle name="60% - Accent4 7" xfId="112"/>
    <cellStyle name="60% - Accent4 8" xfId="113"/>
    <cellStyle name="60% - Accent5 2" xfId="114"/>
    <cellStyle name="60% - Accent5 3" xfId="115"/>
    <cellStyle name="60% - Accent5 4" xfId="116"/>
    <cellStyle name="60% - Accent5 5" xfId="117"/>
    <cellStyle name="60% - Accent5 6" xfId="118"/>
    <cellStyle name="60% - Accent5 7" xfId="119"/>
    <cellStyle name="60% - Accent5 8" xfId="120"/>
    <cellStyle name="60% - Accent6 2" xfId="121"/>
    <cellStyle name="60% - Accent6 3" xfId="122"/>
    <cellStyle name="60% - Accent6 4" xfId="123"/>
    <cellStyle name="60% - Accent6 5" xfId="124"/>
    <cellStyle name="60% - Accent6 6" xfId="125"/>
    <cellStyle name="60% - Accent6 7" xfId="126"/>
    <cellStyle name="60% - Accent6 8" xfId="127"/>
    <cellStyle name="Accent1 2" xfId="128"/>
    <cellStyle name="Accent1 3" xfId="129"/>
    <cellStyle name="Accent1 4" xfId="130"/>
    <cellStyle name="Accent1 5" xfId="131"/>
    <cellStyle name="Accent1 6" xfId="132"/>
    <cellStyle name="Accent1 7" xfId="133"/>
    <cellStyle name="Accent1 8" xfId="134"/>
    <cellStyle name="Accent2 2" xfId="135"/>
    <cellStyle name="Accent2 3" xfId="136"/>
    <cellStyle name="Accent2 4" xfId="137"/>
    <cellStyle name="Accent2 5" xfId="138"/>
    <cellStyle name="Accent2 6" xfId="139"/>
    <cellStyle name="Accent2 7" xfId="140"/>
    <cellStyle name="Accent2 8" xfId="141"/>
    <cellStyle name="Accent3 2" xfId="142"/>
    <cellStyle name="Accent3 3" xfId="143"/>
    <cellStyle name="Accent3 4" xfId="144"/>
    <cellStyle name="Accent3 5" xfId="145"/>
    <cellStyle name="Accent3 6" xfId="146"/>
    <cellStyle name="Accent3 7" xfId="147"/>
    <cellStyle name="Accent3 8" xfId="148"/>
    <cellStyle name="Accent4 2" xfId="149"/>
    <cellStyle name="Accent4 3" xfId="150"/>
    <cellStyle name="Accent4 4" xfId="151"/>
    <cellStyle name="Accent4 5" xfId="152"/>
    <cellStyle name="Accent4 6" xfId="153"/>
    <cellStyle name="Accent4 7" xfId="154"/>
    <cellStyle name="Accent4 8" xfId="155"/>
    <cellStyle name="Accent5 2" xfId="156"/>
    <cellStyle name="Accent5 3" xfId="157"/>
    <cellStyle name="Accent5 4" xfId="158"/>
    <cellStyle name="Accent5 5" xfId="159"/>
    <cellStyle name="Accent5 6" xfId="160"/>
    <cellStyle name="Accent5 7" xfId="161"/>
    <cellStyle name="Accent5 8" xfId="162"/>
    <cellStyle name="Accent6 2" xfId="163"/>
    <cellStyle name="Accent6 3" xfId="164"/>
    <cellStyle name="Accent6 4" xfId="165"/>
    <cellStyle name="Accent6 5" xfId="166"/>
    <cellStyle name="Accent6 6" xfId="167"/>
    <cellStyle name="Accent6 7" xfId="168"/>
    <cellStyle name="Accent6 8" xfId="169"/>
    <cellStyle name="Bad 2" xfId="170"/>
    <cellStyle name="Bad 3" xfId="171"/>
    <cellStyle name="Bad 4" xfId="172"/>
    <cellStyle name="Bad 5" xfId="173"/>
    <cellStyle name="Bad 6" xfId="174"/>
    <cellStyle name="Bad 7" xfId="175"/>
    <cellStyle name="Bad 8" xfId="176"/>
    <cellStyle name="Calculation 2" xfId="177"/>
    <cellStyle name="Calculation 3" xfId="178"/>
    <cellStyle name="Calculation 4" xfId="179"/>
    <cellStyle name="Calculation 5" xfId="180"/>
    <cellStyle name="Calculation 6" xfId="181"/>
    <cellStyle name="Calculation 7" xfId="182"/>
    <cellStyle name="Calculation 8" xfId="183"/>
    <cellStyle name="Check Cell 2" xfId="184"/>
    <cellStyle name="Check Cell 3" xfId="185"/>
    <cellStyle name="Check Cell 4" xfId="186"/>
    <cellStyle name="Check Cell 5" xfId="187"/>
    <cellStyle name="Check Cell 6" xfId="188"/>
    <cellStyle name="Check Cell 7" xfId="189"/>
    <cellStyle name="Check Cell 8" xfId="190"/>
    <cellStyle name="Explanatory Text 2" xfId="191"/>
    <cellStyle name="Explanatory Text 3" xfId="192"/>
    <cellStyle name="Explanatory Text 4" xfId="193"/>
    <cellStyle name="Explanatory Text 5" xfId="194"/>
    <cellStyle name="Explanatory Text 6" xfId="195"/>
    <cellStyle name="Explanatory Text 7" xfId="196"/>
    <cellStyle name="Explanatory Text 8" xfId="197"/>
    <cellStyle name="Good 2" xfId="198"/>
    <cellStyle name="Good 3" xfId="199"/>
    <cellStyle name="Good 4" xfId="200"/>
    <cellStyle name="Good 5" xfId="201"/>
    <cellStyle name="Good 6" xfId="202"/>
    <cellStyle name="Good 7" xfId="203"/>
    <cellStyle name="Good 8" xfId="204"/>
    <cellStyle name="Heading 1 2" xfId="205"/>
    <cellStyle name="Heading 1 3" xfId="206"/>
    <cellStyle name="Heading 1 4" xfId="207"/>
    <cellStyle name="Heading 1 5" xfId="208"/>
    <cellStyle name="Heading 1 6" xfId="209"/>
    <cellStyle name="Heading 1 7" xfId="210"/>
    <cellStyle name="Heading 1 8" xfId="211"/>
    <cellStyle name="Heading 2 2" xfId="212"/>
    <cellStyle name="Heading 2 3" xfId="213"/>
    <cellStyle name="Heading 2 4" xfId="214"/>
    <cellStyle name="Heading 2 5" xfId="215"/>
    <cellStyle name="Heading 2 6" xfId="216"/>
    <cellStyle name="Heading 2 7" xfId="217"/>
    <cellStyle name="Heading 2 8" xfId="218"/>
    <cellStyle name="Heading 3 2" xfId="219"/>
    <cellStyle name="Heading 3 3" xfId="220"/>
    <cellStyle name="Heading 3 4" xfId="221"/>
    <cellStyle name="Heading 3 5" xfId="222"/>
    <cellStyle name="Heading 3 6" xfId="223"/>
    <cellStyle name="Heading 3 7" xfId="224"/>
    <cellStyle name="Heading 3 8" xfId="225"/>
    <cellStyle name="Heading 4 2" xfId="226"/>
    <cellStyle name="Heading 4 3" xfId="227"/>
    <cellStyle name="Heading 4 4" xfId="228"/>
    <cellStyle name="Heading 4 5" xfId="229"/>
    <cellStyle name="Heading 4 6" xfId="230"/>
    <cellStyle name="Heading 4 7" xfId="231"/>
    <cellStyle name="Heading 4 8" xfId="232"/>
    <cellStyle name="Input 2" xfId="233"/>
    <cellStyle name="Input 3" xfId="234"/>
    <cellStyle name="Input 4" xfId="235"/>
    <cellStyle name="Input 5" xfId="236"/>
    <cellStyle name="Input 6" xfId="237"/>
    <cellStyle name="Input 7" xfId="238"/>
    <cellStyle name="Input 8" xfId="239"/>
    <cellStyle name="Linked Cell 2" xfId="240"/>
    <cellStyle name="Linked Cell 3" xfId="241"/>
    <cellStyle name="Linked Cell 4" xfId="242"/>
    <cellStyle name="Linked Cell 5" xfId="243"/>
    <cellStyle name="Linked Cell 6" xfId="244"/>
    <cellStyle name="Linked Cell 7" xfId="245"/>
    <cellStyle name="Linked Cell 8" xfId="246"/>
    <cellStyle name="Neutral 2" xfId="247"/>
    <cellStyle name="Neutral 3" xfId="248"/>
    <cellStyle name="Neutral 4" xfId="249"/>
    <cellStyle name="Neutral 5" xfId="250"/>
    <cellStyle name="Neutral 6" xfId="251"/>
    <cellStyle name="Neutral 7" xfId="252"/>
    <cellStyle name="Neutral 8" xfId="253"/>
    <cellStyle name="Normal" xfId="0" builtinId="0"/>
    <cellStyle name="Normal 2" xfId="1"/>
    <cellStyle name="Normal 2 2" xfId="254"/>
    <cellStyle name="Normal 3" xfId="255"/>
    <cellStyle name="Normal 3 2" xfId="256"/>
    <cellStyle name="Normal 4" xfId="257"/>
    <cellStyle name="Normal 4 2" xfId="258"/>
    <cellStyle name="Normal 5" xfId="259"/>
    <cellStyle name="Normal 6" xfId="260"/>
    <cellStyle name="Note 2" xfId="261"/>
    <cellStyle name="Note 3" xfId="262"/>
    <cellStyle name="Note 4" xfId="263"/>
    <cellStyle name="Note 5" xfId="264"/>
    <cellStyle name="Note 6" xfId="265"/>
    <cellStyle name="Note 7" xfId="266"/>
    <cellStyle name="Note 8" xfId="267"/>
    <cellStyle name="Output 2" xfId="268"/>
    <cellStyle name="Output 3" xfId="269"/>
    <cellStyle name="Output 4" xfId="270"/>
    <cellStyle name="Output 5" xfId="271"/>
    <cellStyle name="Output 6" xfId="272"/>
    <cellStyle name="Output 7" xfId="273"/>
    <cellStyle name="Output 8" xfId="274"/>
    <cellStyle name="Percent 2" xfId="275"/>
    <cellStyle name="Percent 3" xfId="276"/>
    <cellStyle name="Style 1" xfId="277"/>
    <cellStyle name="Title 2" xfId="278"/>
    <cellStyle name="Title 3" xfId="279"/>
    <cellStyle name="Title 4" xfId="280"/>
    <cellStyle name="Title 5" xfId="281"/>
    <cellStyle name="Title 6" xfId="282"/>
    <cellStyle name="Title 7" xfId="283"/>
    <cellStyle name="Title 8" xfId="284"/>
    <cellStyle name="Total 2" xfId="285"/>
    <cellStyle name="Total 3" xfId="286"/>
    <cellStyle name="Total 4" xfId="287"/>
    <cellStyle name="Total 5" xfId="288"/>
    <cellStyle name="Total 6" xfId="289"/>
    <cellStyle name="Total 7" xfId="290"/>
    <cellStyle name="Total 8" xfId="291"/>
    <cellStyle name="Warning Text 2" xfId="292"/>
    <cellStyle name="Warning Text 3" xfId="293"/>
    <cellStyle name="Warning Text 4" xfId="294"/>
    <cellStyle name="Warning Text 5" xfId="295"/>
    <cellStyle name="Warning Text 6" xfId="296"/>
    <cellStyle name="Warning Text 7" xfId="297"/>
    <cellStyle name="Warning Text 8" xfId="298"/>
  </cellStyles>
  <dxfs count="1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numFmt numFmtId="22" formatCode="mmm\-yy"/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22" formatCode="mmm\-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£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22" formatCode="mmm\-yy"/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22" formatCode="mmm\-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aseline="0"/>
              <a:t>Procurement </a:t>
            </a:r>
            <a:r>
              <a:rPr lang="en-GB" sz="1400"/>
              <a:t>Savings Overview:  Mar 2015 - Feb 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'Savings Report Feeds (2)'!$B$4</c:f>
              <c:strCache>
                <c:ptCount val="1"/>
                <c:pt idx="0">
                  <c:v>Original Forecast</c:v>
                </c:pt>
              </c:strCache>
            </c:strRef>
          </c:tx>
          <c:spPr>
            <a:ln>
              <a:prstDash val="dash"/>
            </a:ln>
          </c:spPr>
          <c:invertIfNegative val="0"/>
          <c:cat>
            <c:numRef>
              <c:f>'Savings Report Feeds (2)'!$C$3:$N$3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(2)'!$C$4:$N$4</c:f>
              <c:numCache>
                <c:formatCode>"£"#,##0</c:formatCode>
                <c:ptCount val="12"/>
                <c:pt idx="0">
                  <c:v>10017641.65</c:v>
                </c:pt>
                <c:pt idx="1">
                  <c:v>17641.650000000001</c:v>
                </c:pt>
                <c:pt idx="2">
                  <c:v>1858599.6400000001</c:v>
                </c:pt>
                <c:pt idx="3">
                  <c:v>17641.650000000001</c:v>
                </c:pt>
                <c:pt idx="4">
                  <c:v>17641.650000000001</c:v>
                </c:pt>
                <c:pt idx="5">
                  <c:v>1807599.6400000001</c:v>
                </c:pt>
                <c:pt idx="6">
                  <c:v>17641.650000000001</c:v>
                </c:pt>
                <c:pt idx="7">
                  <c:v>17641.650000000001</c:v>
                </c:pt>
                <c:pt idx="8">
                  <c:v>1643099.64</c:v>
                </c:pt>
                <c:pt idx="9">
                  <c:v>17641.650000000001</c:v>
                </c:pt>
                <c:pt idx="10">
                  <c:v>17641.650000000001</c:v>
                </c:pt>
                <c:pt idx="11">
                  <c:v>375266.65</c:v>
                </c:pt>
              </c:numCache>
            </c:numRef>
          </c:val>
        </c:ser>
        <c:ser>
          <c:idx val="1"/>
          <c:order val="1"/>
          <c:tx>
            <c:strRef>
              <c:f>'Savings Report Feeds (2)'!$B$5</c:f>
              <c:strCache>
                <c:ptCount val="1"/>
                <c:pt idx="0">
                  <c:v>Rolling Forcast</c:v>
                </c:pt>
              </c:strCache>
            </c:strRef>
          </c:tx>
          <c:invertIfNegative val="0"/>
          <c:cat>
            <c:numRef>
              <c:f>'Savings Report Feeds (2)'!$C$3:$N$3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(2)'!$C$5:$N$5</c:f>
              <c:numCache>
                <c:formatCode>"£"#,##0</c:formatCode>
                <c:ptCount val="12"/>
                <c:pt idx="0">
                  <c:v>7000000</c:v>
                </c:pt>
                <c:pt idx="1">
                  <c:v>0</c:v>
                </c:pt>
                <c:pt idx="2">
                  <c:v>650000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'Savings Report Feeds (2)'!$B$6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'Savings Report Feeds (2)'!$C$3:$N$3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(2)'!$C$6:$N$6</c:f>
              <c:numCache>
                <c:formatCode>"£"#,##0</c:formatCode>
                <c:ptCount val="12"/>
                <c:pt idx="0">
                  <c:v>7000000</c:v>
                </c:pt>
                <c:pt idx="1">
                  <c:v>0</c:v>
                </c:pt>
                <c:pt idx="2">
                  <c:v>799000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80864"/>
        <c:axId val="92182400"/>
      </c:barChart>
      <c:lineChart>
        <c:grouping val="standard"/>
        <c:varyColors val="0"/>
        <c:ser>
          <c:idx val="3"/>
          <c:order val="3"/>
          <c:tx>
            <c:strRef>
              <c:f>'Savings Report Feeds (2)'!$B$7</c:f>
              <c:strCache>
                <c:ptCount val="1"/>
                <c:pt idx="0">
                  <c:v>Original Accumulated Forecast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  <a:prstDash val="lgDash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8.0109009013068083E-2"/>
                  <c:y val="-3.1737630258606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'Savings Report Feeds (2)'!$C$3:$N$3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(2)'!$C$7:$N$7</c:f>
              <c:numCache>
                <c:formatCode>"£"#,##0</c:formatCode>
                <c:ptCount val="12"/>
                <c:pt idx="0">
                  <c:v>10017641.65</c:v>
                </c:pt>
                <c:pt idx="1">
                  <c:v>10035283.300000001</c:v>
                </c:pt>
                <c:pt idx="2">
                  <c:v>11893882.940000001</c:v>
                </c:pt>
                <c:pt idx="3">
                  <c:v>11911524.590000002</c:v>
                </c:pt>
                <c:pt idx="4">
                  <c:v>11929166.240000002</c:v>
                </c:pt>
                <c:pt idx="5">
                  <c:v>13736765.880000003</c:v>
                </c:pt>
                <c:pt idx="6">
                  <c:v>13754407.530000003</c:v>
                </c:pt>
                <c:pt idx="7">
                  <c:v>13772049.180000003</c:v>
                </c:pt>
                <c:pt idx="8">
                  <c:v>15415148.820000004</c:v>
                </c:pt>
                <c:pt idx="9">
                  <c:v>15432790.470000004</c:v>
                </c:pt>
                <c:pt idx="10">
                  <c:v>15450432.120000005</c:v>
                </c:pt>
                <c:pt idx="11">
                  <c:v>15825698.770000005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'Savings Report Feeds (2)'!$B$8</c:f>
              <c:strCache>
                <c:ptCount val="1"/>
                <c:pt idx="0">
                  <c:v>Rolling Accumulated Forecast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6.5261732305880588E-2"/>
                  <c:y val="4.290091240444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'Savings Report Feeds (2)'!$C$3:$N$3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(2)'!$C$8:$N$8</c:f>
              <c:numCache>
                <c:formatCode>"£"#,##0</c:formatCode>
                <c:ptCount val="12"/>
                <c:pt idx="0">
                  <c:v>7000000</c:v>
                </c:pt>
                <c:pt idx="1">
                  <c:v>7000000</c:v>
                </c:pt>
                <c:pt idx="2">
                  <c:v>7650000</c:v>
                </c:pt>
                <c:pt idx="3">
                  <c:v>7650000</c:v>
                </c:pt>
                <c:pt idx="4">
                  <c:v>7650000</c:v>
                </c:pt>
                <c:pt idx="5">
                  <c:v>7650000</c:v>
                </c:pt>
                <c:pt idx="6">
                  <c:v>7650000</c:v>
                </c:pt>
                <c:pt idx="7">
                  <c:v>7650000</c:v>
                </c:pt>
                <c:pt idx="8">
                  <c:v>7650000</c:v>
                </c:pt>
                <c:pt idx="9">
                  <c:v>7650000</c:v>
                </c:pt>
                <c:pt idx="10">
                  <c:v>7650000</c:v>
                </c:pt>
                <c:pt idx="11">
                  <c:v>7650000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'Savings Report Feeds (2)'!$B$9</c:f>
              <c:strCache>
                <c:ptCount val="1"/>
                <c:pt idx="0">
                  <c:v>Actual Accumulated</c:v>
                </c:pt>
              </c:strCache>
            </c:strRef>
          </c:tx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6.6893275613527606E-2"/>
                  <c:y val="-5.5158315948570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'Savings Report Feeds (2)'!$C$3:$N$3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(2)'!$C$9:$N$9</c:f>
              <c:numCache>
                <c:formatCode>"£"#,##0</c:formatCode>
                <c:ptCount val="12"/>
                <c:pt idx="0">
                  <c:v>7000000</c:v>
                </c:pt>
                <c:pt idx="1">
                  <c:v>7000000</c:v>
                </c:pt>
                <c:pt idx="2">
                  <c:v>7799000</c:v>
                </c:pt>
                <c:pt idx="3">
                  <c:v>7799000</c:v>
                </c:pt>
                <c:pt idx="4">
                  <c:v>7799000</c:v>
                </c:pt>
                <c:pt idx="5">
                  <c:v>7799000</c:v>
                </c:pt>
                <c:pt idx="6">
                  <c:v>7799000</c:v>
                </c:pt>
                <c:pt idx="7">
                  <c:v>7799000</c:v>
                </c:pt>
                <c:pt idx="8">
                  <c:v>7799000</c:v>
                </c:pt>
                <c:pt idx="9">
                  <c:v>7799000</c:v>
                </c:pt>
                <c:pt idx="10">
                  <c:v>7799000</c:v>
                </c:pt>
                <c:pt idx="11">
                  <c:v>7799000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11136"/>
        <c:axId val="92183936"/>
      </c:lineChart>
      <c:dateAx>
        <c:axId val="92180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580000"/>
          <a:lstStyle/>
          <a:p>
            <a:pPr>
              <a:defRPr/>
            </a:pPr>
            <a:endParaRPr lang="en-US"/>
          </a:p>
        </c:txPr>
        <c:crossAx val="92182400"/>
        <c:crosses val="autoZero"/>
        <c:auto val="1"/>
        <c:lblOffset val="100"/>
        <c:baseTimeUnit val="months"/>
      </c:dateAx>
      <c:valAx>
        <c:axId val="92182400"/>
        <c:scaling>
          <c:orientation val="minMax"/>
          <c:max val="4000000"/>
        </c:scaling>
        <c:delete val="0"/>
        <c:axPos val="l"/>
        <c:numFmt formatCode="&quot;£&quot;#,##0" sourceLinked="1"/>
        <c:majorTickMark val="out"/>
        <c:minorTickMark val="none"/>
        <c:tickLblPos val="nextTo"/>
        <c:crossAx val="92180864"/>
        <c:crosses val="autoZero"/>
        <c:crossBetween val="between"/>
      </c:valAx>
      <c:valAx>
        <c:axId val="92183936"/>
        <c:scaling>
          <c:orientation val="minMax"/>
        </c:scaling>
        <c:delete val="0"/>
        <c:axPos val="r"/>
        <c:numFmt formatCode="&quot;£&quot;#,##0" sourceLinked="1"/>
        <c:majorTickMark val="out"/>
        <c:minorTickMark val="none"/>
        <c:tickLblPos val="nextTo"/>
        <c:crossAx val="93611136"/>
        <c:crosses val="max"/>
        <c:crossBetween val="between"/>
      </c:valAx>
      <c:dateAx>
        <c:axId val="936111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2183936"/>
        <c:crosses val="autoZero"/>
        <c:auto val="1"/>
        <c:lblOffset val="100"/>
        <c:baseTimeUnit val="months"/>
      </c:date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Savings -</a:t>
            </a:r>
            <a:r>
              <a:rPr lang="en-GB" sz="1400" baseline="0"/>
              <a:t> Risk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'Savings Report Feeds (2)'!$C$129</c:f>
              <c:strCache>
                <c:ptCount val="1"/>
                <c:pt idx="0">
                  <c:v>Original Forecast</c:v>
                </c:pt>
              </c:strCache>
            </c:strRef>
          </c:tx>
          <c:invertIfNegative val="0"/>
          <c:cat>
            <c:numRef>
              <c:f>'Savings Report Feeds (2)'!$B$130:$B$141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(2)'!$C$130:$C$141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9833</c:v>
                </c:pt>
                <c:pt idx="3">
                  <c:v>0</c:v>
                </c:pt>
                <c:pt idx="4">
                  <c:v>0</c:v>
                </c:pt>
                <c:pt idx="5">
                  <c:v>9833</c:v>
                </c:pt>
                <c:pt idx="6">
                  <c:v>0</c:v>
                </c:pt>
                <c:pt idx="7">
                  <c:v>0</c:v>
                </c:pt>
                <c:pt idx="8">
                  <c:v>8333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'Savings Report Feeds (2)'!$D$129</c:f>
              <c:strCache>
                <c:ptCount val="1"/>
                <c:pt idx="0">
                  <c:v>Rolling Forcast</c:v>
                </c:pt>
              </c:strCache>
            </c:strRef>
          </c:tx>
          <c:invertIfNegative val="0"/>
          <c:cat>
            <c:numRef>
              <c:f>'Savings Report Feeds (2)'!$B$130:$B$141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(2)'!$D$130:$D$141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'Savings Report Feeds (2)'!$E$129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'Savings Report Feeds (2)'!$B$130:$B$141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(2)'!$E$130:$E$141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07712"/>
        <c:axId val="98717696"/>
      </c:barChart>
      <c:lineChart>
        <c:grouping val="standard"/>
        <c:varyColors val="0"/>
        <c:ser>
          <c:idx val="3"/>
          <c:order val="3"/>
          <c:tx>
            <c:strRef>
              <c:f>'Savings Report Feeds (2)'!$F$129</c:f>
              <c:strCache>
                <c:ptCount val="1"/>
                <c:pt idx="0">
                  <c:v>Original Accumulated Forecast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7.8454673191639443E-2"/>
                  <c:y val="-4.903295683915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'Savings Report Feeds (2)'!$B$130:$B$141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(2)'!$F$130:$F$141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9833</c:v>
                </c:pt>
                <c:pt idx="3">
                  <c:v>9833</c:v>
                </c:pt>
                <c:pt idx="4">
                  <c:v>9833</c:v>
                </c:pt>
                <c:pt idx="5">
                  <c:v>19666</c:v>
                </c:pt>
                <c:pt idx="6">
                  <c:v>19666</c:v>
                </c:pt>
                <c:pt idx="7">
                  <c:v>19666</c:v>
                </c:pt>
                <c:pt idx="8">
                  <c:v>27999</c:v>
                </c:pt>
                <c:pt idx="9">
                  <c:v>27999</c:v>
                </c:pt>
                <c:pt idx="10">
                  <c:v>27999</c:v>
                </c:pt>
                <c:pt idx="11">
                  <c:v>27999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'Savings Report Feeds (2)'!$G$129</c:f>
              <c:strCache>
                <c:ptCount val="1"/>
                <c:pt idx="0">
                  <c:v>Rolling Accumulated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'Savings Report Feeds (2)'!$B$130:$B$141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(2)'!$G$130:$G$141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'Savings Report Feeds (2)'!$H$129</c:f>
              <c:strCache>
                <c:ptCount val="1"/>
                <c:pt idx="0">
                  <c:v>Actual Accumulated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cat>
            <c:numRef>
              <c:f>'Savings Report Feeds (2)'!$B$130:$B$141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(2)'!$H$130:$H$141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20768"/>
        <c:axId val="98719232"/>
      </c:lineChart>
      <c:dateAx>
        <c:axId val="98707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8717696"/>
        <c:crosses val="autoZero"/>
        <c:auto val="1"/>
        <c:lblOffset val="100"/>
        <c:baseTimeUnit val="months"/>
      </c:dateAx>
      <c:valAx>
        <c:axId val="98717696"/>
        <c:scaling>
          <c:orientation val="minMax"/>
        </c:scaling>
        <c:delete val="0"/>
        <c:axPos val="l"/>
        <c:numFmt formatCode="&quot;£&quot;#,##0" sourceLinked="1"/>
        <c:majorTickMark val="out"/>
        <c:minorTickMark val="none"/>
        <c:tickLblPos val="nextTo"/>
        <c:crossAx val="98707712"/>
        <c:crosses val="autoZero"/>
        <c:crossBetween val="between"/>
      </c:valAx>
      <c:valAx>
        <c:axId val="98719232"/>
        <c:scaling>
          <c:orientation val="minMax"/>
        </c:scaling>
        <c:delete val="0"/>
        <c:axPos val="r"/>
        <c:numFmt formatCode="&quot;£&quot;#,##0" sourceLinked="1"/>
        <c:majorTickMark val="out"/>
        <c:minorTickMark val="none"/>
        <c:tickLblPos val="nextTo"/>
        <c:crossAx val="98720768"/>
        <c:crosses val="max"/>
        <c:crossBetween val="between"/>
      </c:valAx>
      <c:dateAx>
        <c:axId val="9872076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8719232"/>
        <c:crosses val="autoZero"/>
        <c:auto val="1"/>
        <c:lblOffset val="100"/>
        <c:baseTimeUnit val="months"/>
      </c:date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Cash Saving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'Savings Report Feeds (2)'!$C$177</c:f>
              <c:strCache>
                <c:ptCount val="1"/>
                <c:pt idx="0">
                  <c:v>Original Forecast</c:v>
                </c:pt>
              </c:strCache>
            </c:strRef>
          </c:tx>
          <c:invertIfNegative val="0"/>
          <c:cat>
            <c:numRef>
              <c:f>'Savings Report Feeds (2)'!$B$178:$B$189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(2)'!$C$178:$C$189</c:f>
              <c:numCache>
                <c:formatCode>"£"#,##0</c:formatCode>
                <c:ptCount val="12"/>
                <c:pt idx="0">
                  <c:v>10000000</c:v>
                </c:pt>
                <c:pt idx="1">
                  <c:v>0</c:v>
                </c:pt>
                <c:pt idx="2">
                  <c:v>547833</c:v>
                </c:pt>
                <c:pt idx="3">
                  <c:v>0</c:v>
                </c:pt>
                <c:pt idx="4">
                  <c:v>0</c:v>
                </c:pt>
                <c:pt idx="5">
                  <c:v>547833</c:v>
                </c:pt>
                <c:pt idx="6">
                  <c:v>0</c:v>
                </c:pt>
                <c:pt idx="7">
                  <c:v>0</c:v>
                </c:pt>
                <c:pt idx="8">
                  <c:v>205833</c:v>
                </c:pt>
                <c:pt idx="9">
                  <c:v>0</c:v>
                </c:pt>
                <c:pt idx="10">
                  <c:v>0</c:v>
                </c:pt>
                <c:pt idx="11">
                  <c:v>172500</c:v>
                </c:pt>
              </c:numCache>
            </c:numRef>
          </c:val>
        </c:ser>
        <c:ser>
          <c:idx val="1"/>
          <c:order val="1"/>
          <c:tx>
            <c:strRef>
              <c:f>'Savings Report Feeds (2)'!$D$177</c:f>
              <c:strCache>
                <c:ptCount val="1"/>
                <c:pt idx="0">
                  <c:v>Rolling Forcast</c:v>
                </c:pt>
              </c:strCache>
            </c:strRef>
          </c:tx>
          <c:invertIfNegative val="0"/>
          <c:cat>
            <c:numRef>
              <c:f>'Savings Report Feeds (2)'!$B$178:$B$189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(2)'!$D$178:$D$189</c:f>
              <c:numCache>
                <c:formatCode>"£"#,##0</c:formatCode>
                <c:ptCount val="12"/>
                <c:pt idx="0">
                  <c:v>7000000</c:v>
                </c:pt>
                <c:pt idx="1">
                  <c:v>0</c:v>
                </c:pt>
                <c:pt idx="2">
                  <c:v>80000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'Savings Report Feeds (2)'!$E$177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'Savings Report Feeds (2)'!$B$178:$B$189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(2)'!$E$178:$E$189</c:f>
              <c:numCache>
                <c:formatCode>"£"#,##0</c:formatCode>
                <c:ptCount val="12"/>
                <c:pt idx="0">
                  <c:v>7000000</c:v>
                </c:pt>
                <c:pt idx="1">
                  <c:v>0</c:v>
                </c:pt>
                <c:pt idx="2">
                  <c:v>70000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53120"/>
        <c:axId val="98056832"/>
      </c:barChart>
      <c:lineChart>
        <c:grouping val="standard"/>
        <c:varyColors val="0"/>
        <c:ser>
          <c:idx val="3"/>
          <c:order val="3"/>
          <c:tx>
            <c:strRef>
              <c:f>'Savings Report Feeds (2)'!$F$177</c:f>
              <c:strCache>
                <c:ptCount val="1"/>
                <c:pt idx="0">
                  <c:v>Original Accumulated Forecast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7.8454673191639443E-2"/>
                  <c:y val="-4.903295683915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'Savings Report Feeds (2)'!$B$178:$B$189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(2)'!$F$178:$F$189</c:f>
              <c:numCache>
                <c:formatCode>"£"#,##0</c:formatCode>
                <c:ptCount val="12"/>
                <c:pt idx="0">
                  <c:v>10000000</c:v>
                </c:pt>
                <c:pt idx="1">
                  <c:v>10000000</c:v>
                </c:pt>
                <c:pt idx="2">
                  <c:v>10547833</c:v>
                </c:pt>
                <c:pt idx="3">
                  <c:v>10547833</c:v>
                </c:pt>
                <c:pt idx="4">
                  <c:v>10547833</c:v>
                </c:pt>
                <c:pt idx="5">
                  <c:v>11095666</c:v>
                </c:pt>
                <c:pt idx="6">
                  <c:v>11095666</c:v>
                </c:pt>
                <c:pt idx="7">
                  <c:v>11095666</c:v>
                </c:pt>
                <c:pt idx="8">
                  <c:v>11301499</c:v>
                </c:pt>
                <c:pt idx="9">
                  <c:v>11301499</c:v>
                </c:pt>
                <c:pt idx="10">
                  <c:v>11301499</c:v>
                </c:pt>
                <c:pt idx="11">
                  <c:v>11473999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'Savings Report Feeds (2)'!$G$177</c:f>
              <c:strCache>
                <c:ptCount val="1"/>
                <c:pt idx="0">
                  <c:v>Rolling Accumulated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'Savings Report Feeds (2)'!$B$178:$B$189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(2)'!$G$178:$G$189</c:f>
              <c:numCache>
                <c:formatCode>"£"#,##0</c:formatCode>
                <c:ptCount val="12"/>
                <c:pt idx="0">
                  <c:v>7000000</c:v>
                </c:pt>
                <c:pt idx="1">
                  <c:v>7000000</c:v>
                </c:pt>
                <c:pt idx="2">
                  <c:v>7080000</c:v>
                </c:pt>
                <c:pt idx="3">
                  <c:v>7080000</c:v>
                </c:pt>
                <c:pt idx="4">
                  <c:v>7080000</c:v>
                </c:pt>
                <c:pt idx="5">
                  <c:v>7080000</c:v>
                </c:pt>
                <c:pt idx="6">
                  <c:v>7080000</c:v>
                </c:pt>
                <c:pt idx="7">
                  <c:v>7080000</c:v>
                </c:pt>
                <c:pt idx="8">
                  <c:v>7080000</c:v>
                </c:pt>
                <c:pt idx="9">
                  <c:v>7080000</c:v>
                </c:pt>
                <c:pt idx="10">
                  <c:v>7080000</c:v>
                </c:pt>
                <c:pt idx="11">
                  <c:v>7080000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'Savings Report Feeds (2)'!$H$177</c:f>
              <c:strCache>
                <c:ptCount val="1"/>
                <c:pt idx="0">
                  <c:v>Actual Accumulated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7.9923374251583676E-2"/>
                  <c:y val="-4.4830250182044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'Savings Report Feeds (2)'!$B$178:$B$189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(2)'!$H$178:$H$189</c:f>
              <c:numCache>
                <c:formatCode>"£"#,##0</c:formatCode>
                <c:ptCount val="12"/>
                <c:pt idx="0">
                  <c:v>7000000</c:v>
                </c:pt>
                <c:pt idx="1">
                  <c:v>7000000</c:v>
                </c:pt>
                <c:pt idx="2">
                  <c:v>7070000</c:v>
                </c:pt>
                <c:pt idx="3">
                  <c:v>7070000</c:v>
                </c:pt>
                <c:pt idx="4">
                  <c:v>7070000</c:v>
                </c:pt>
                <c:pt idx="5">
                  <c:v>7070000</c:v>
                </c:pt>
                <c:pt idx="6">
                  <c:v>7070000</c:v>
                </c:pt>
                <c:pt idx="7">
                  <c:v>7070000</c:v>
                </c:pt>
                <c:pt idx="8">
                  <c:v>7070000</c:v>
                </c:pt>
                <c:pt idx="9">
                  <c:v>7070000</c:v>
                </c:pt>
                <c:pt idx="10">
                  <c:v>7070000</c:v>
                </c:pt>
                <c:pt idx="11">
                  <c:v>7070000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60160"/>
        <c:axId val="98058624"/>
      </c:lineChart>
      <c:dateAx>
        <c:axId val="98053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8056832"/>
        <c:crosses val="autoZero"/>
        <c:auto val="1"/>
        <c:lblOffset val="100"/>
        <c:baseTimeUnit val="months"/>
      </c:dateAx>
      <c:valAx>
        <c:axId val="98056832"/>
        <c:scaling>
          <c:orientation val="minMax"/>
        </c:scaling>
        <c:delete val="0"/>
        <c:axPos val="l"/>
        <c:numFmt formatCode="&quot;£&quot;#,##0" sourceLinked="1"/>
        <c:majorTickMark val="out"/>
        <c:minorTickMark val="none"/>
        <c:tickLblPos val="nextTo"/>
        <c:crossAx val="98053120"/>
        <c:crosses val="autoZero"/>
        <c:crossBetween val="between"/>
      </c:valAx>
      <c:valAx>
        <c:axId val="98058624"/>
        <c:scaling>
          <c:orientation val="minMax"/>
        </c:scaling>
        <c:delete val="0"/>
        <c:axPos val="r"/>
        <c:numFmt formatCode="&quot;£&quot;#,##0" sourceLinked="1"/>
        <c:majorTickMark val="out"/>
        <c:minorTickMark val="none"/>
        <c:tickLblPos val="nextTo"/>
        <c:crossAx val="98060160"/>
        <c:crosses val="max"/>
        <c:crossBetween val="between"/>
      </c:valAx>
      <c:dateAx>
        <c:axId val="9806016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8058624"/>
        <c:crosses val="autoZero"/>
        <c:auto val="1"/>
        <c:lblOffset val="100"/>
        <c:baseTimeUnit val="months"/>
      </c:date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Community Benefit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'Savings Report Feeds (2)'!$N$177</c:f>
              <c:strCache>
                <c:ptCount val="1"/>
                <c:pt idx="0">
                  <c:v>Original Forecast</c:v>
                </c:pt>
              </c:strCache>
            </c:strRef>
          </c:tx>
          <c:invertIfNegative val="0"/>
          <c:cat>
            <c:numRef>
              <c:f>'Savings Report Feeds (2)'!$M$178:$M$189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(2)'!$N$178:$N$189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954083.34000000008</c:v>
                </c:pt>
                <c:pt idx="3">
                  <c:v>0</c:v>
                </c:pt>
                <c:pt idx="4">
                  <c:v>0</c:v>
                </c:pt>
                <c:pt idx="5">
                  <c:v>953083.34000000008</c:v>
                </c:pt>
                <c:pt idx="6">
                  <c:v>0</c:v>
                </c:pt>
                <c:pt idx="7">
                  <c:v>0</c:v>
                </c:pt>
                <c:pt idx="8">
                  <c:v>1187583.3399999999</c:v>
                </c:pt>
                <c:pt idx="9">
                  <c:v>0</c:v>
                </c:pt>
                <c:pt idx="10">
                  <c:v>0</c:v>
                </c:pt>
                <c:pt idx="11">
                  <c:v>89250</c:v>
                </c:pt>
              </c:numCache>
            </c:numRef>
          </c:val>
        </c:ser>
        <c:ser>
          <c:idx val="1"/>
          <c:order val="1"/>
          <c:tx>
            <c:strRef>
              <c:f>'Savings Report Feeds (2)'!$O$177</c:f>
              <c:strCache>
                <c:ptCount val="1"/>
                <c:pt idx="0">
                  <c:v>Rolling Forcast</c:v>
                </c:pt>
              </c:strCache>
            </c:strRef>
          </c:tx>
          <c:invertIfNegative val="0"/>
          <c:cat>
            <c:numRef>
              <c:f>'Savings Report Feeds (2)'!$M$178:$M$189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(2)'!$O$178:$O$189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570000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'Savings Report Feeds (2)'!$P$177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'Savings Report Feeds (2)'!$M$178:$M$189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(2)'!$P$178:$P$189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674000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01984"/>
        <c:axId val="98203520"/>
      </c:barChart>
      <c:lineChart>
        <c:grouping val="standard"/>
        <c:varyColors val="0"/>
        <c:ser>
          <c:idx val="3"/>
          <c:order val="3"/>
          <c:tx>
            <c:strRef>
              <c:f>'Savings Report Feeds (2)'!$Q$177</c:f>
              <c:strCache>
                <c:ptCount val="1"/>
                <c:pt idx="0">
                  <c:v>Original Accumulated Forecast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7.8454673191639443E-2"/>
                  <c:y val="-4.903295683915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'Savings Report Feeds (2)'!$M$178:$M$189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(2)'!$Q$178:$Q$189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954083.34000000008</c:v>
                </c:pt>
                <c:pt idx="3">
                  <c:v>954083.34000000008</c:v>
                </c:pt>
                <c:pt idx="4">
                  <c:v>954083.34000000008</c:v>
                </c:pt>
                <c:pt idx="5">
                  <c:v>1907166.6800000002</c:v>
                </c:pt>
                <c:pt idx="6">
                  <c:v>1907166.6800000002</c:v>
                </c:pt>
                <c:pt idx="7">
                  <c:v>1907166.6800000002</c:v>
                </c:pt>
                <c:pt idx="8">
                  <c:v>3094750.02</c:v>
                </c:pt>
                <c:pt idx="9">
                  <c:v>3094750.02</c:v>
                </c:pt>
                <c:pt idx="10">
                  <c:v>3094750.02</c:v>
                </c:pt>
                <c:pt idx="11">
                  <c:v>3184000.02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'Savings Report Feeds (2)'!$R$177</c:f>
              <c:strCache>
                <c:ptCount val="1"/>
                <c:pt idx="0">
                  <c:v>Rolling Accumulated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5.3310102628244031E-2"/>
                  <c:y val="3.1996484921593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'Savings Report Feeds (2)'!$M$178:$M$189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(2)'!$R$178:$R$189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570000</c:v>
                </c:pt>
                <c:pt idx="3">
                  <c:v>570000</c:v>
                </c:pt>
                <c:pt idx="4">
                  <c:v>570000</c:v>
                </c:pt>
                <c:pt idx="5">
                  <c:v>570000</c:v>
                </c:pt>
                <c:pt idx="6">
                  <c:v>570000</c:v>
                </c:pt>
                <c:pt idx="7">
                  <c:v>570000</c:v>
                </c:pt>
                <c:pt idx="8">
                  <c:v>570000</c:v>
                </c:pt>
                <c:pt idx="9">
                  <c:v>570000</c:v>
                </c:pt>
                <c:pt idx="10">
                  <c:v>570000</c:v>
                </c:pt>
                <c:pt idx="11">
                  <c:v>570000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'Savings Report Feeds (2)'!$S$177</c:f>
              <c:strCache>
                <c:ptCount val="1"/>
                <c:pt idx="0">
                  <c:v>Actual Accumulated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6.3972123153892835E-2"/>
                  <c:y val="-5.439402436670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'Savings Report Feeds (2)'!$M$178:$M$189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(2)'!$S$178:$S$189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674000</c:v>
                </c:pt>
                <c:pt idx="3">
                  <c:v>674000</c:v>
                </c:pt>
                <c:pt idx="4">
                  <c:v>674000</c:v>
                </c:pt>
                <c:pt idx="5">
                  <c:v>674000</c:v>
                </c:pt>
                <c:pt idx="6">
                  <c:v>674000</c:v>
                </c:pt>
                <c:pt idx="7">
                  <c:v>674000</c:v>
                </c:pt>
                <c:pt idx="8">
                  <c:v>674000</c:v>
                </c:pt>
                <c:pt idx="9">
                  <c:v>674000</c:v>
                </c:pt>
                <c:pt idx="10">
                  <c:v>674000</c:v>
                </c:pt>
                <c:pt idx="11">
                  <c:v>674000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08544"/>
        <c:axId val="98205056"/>
      </c:lineChart>
      <c:dateAx>
        <c:axId val="98201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8203520"/>
        <c:crosses val="autoZero"/>
        <c:auto val="1"/>
        <c:lblOffset val="100"/>
        <c:baseTimeUnit val="months"/>
      </c:dateAx>
      <c:valAx>
        <c:axId val="98203520"/>
        <c:scaling>
          <c:orientation val="minMax"/>
        </c:scaling>
        <c:delete val="0"/>
        <c:axPos val="l"/>
        <c:numFmt formatCode="&quot;£&quot;#,##0" sourceLinked="1"/>
        <c:majorTickMark val="out"/>
        <c:minorTickMark val="none"/>
        <c:tickLblPos val="nextTo"/>
        <c:crossAx val="98201984"/>
        <c:crosses val="autoZero"/>
        <c:crossBetween val="between"/>
      </c:valAx>
      <c:valAx>
        <c:axId val="98205056"/>
        <c:scaling>
          <c:orientation val="minMax"/>
        </c:scaling>
        <c:delete val="0"/>
        <c:axPos val="r"/>
        <c:numFmt formatCode="&quot;£&quot;#,##0" sourceLinked="1"/>
        <c:majorTickMark val="out"/>
        <c:minorTickMark val="none"/>
        <c:tickLblPos val="nextTo"/>
        <c:crossAx val="98108544"/>
        <c:crosses val="max"/>
        <c:crossBetween val="between"/>
      </c:valAx>
      <c:dateAx>
        <c:axId val="9810854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8205056"/>
        <c:crosses val="autoZero"/>
        <c:auto val="1"/>
        <c:lblOffset val="100"/>
        <c:baseTimeUnit val="months"/>
      </c:date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Cost Avoidance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'Savings Report Feeds (2)'!$Z$177</c:f>
              <c:strCache>
                <c:ptCount val="1"/>
                <c:pt idx="0">
                  <c:v>Original Forecast</c:v>
                </c:pt>
              </c:strCache>
            </c:strRef>
          </c:tx>
          <c:invertIfNegative val="0"/>
          <c:cat>
            <c:numRef>
              <c:f>'Savings Report Feeds (2)'!$Y$178:$Y$189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(2)'!$Z$178:$Z$189</c:f>
              <c:numCache>
                <c:formatCode>"£"#,##0</c:formatCode>
                <c:ptCount val="12"/>
                <c:pt idx="0">
                  <c:v>17641.650000000001</c:v>
                </c:pt>
                <c:pt idx="1">
                  <c:v>17641.650000000001</c:v>
                </c:pt>
                <c:pt idx="2">
                  <c:v>356683.30000000005</c:v>
                </c:pt>
                <c:pt idx="3">
                  <c:v>17641.650000000001</c:v>
                </c:pt>
                <c:pt idx="4">
                  <c:v>17641.650000000001</c:v>
                </c:pt>
                <c:pt idx="5">
                  <c:v>306683.3000000001</c:v>
                </c:pt>
                <c:pt idx="6">
                  <c:v>17641.650000000001</c:v>
                </c:pt>
                <c:pt idx="7">
                  <c:v>17641.650000000001</c:v>
                </c:pt>
                <c:pt idx="8">
                  <c:v>249683.29999999996</c:v>
                </c:pt>
                <c:pt idx="9">
                  <c:v>17641.650000000001</c:v>
                </c:pt>
                <c:pt idx="10">
                  <c:v>17641.650000000001</c:v>
                </c:pt>
                <c:pt idx="11">
                  <c:v>113516.65</c:v>
                </c:pt>
              </c:numCache>
            </c:numRef>
          </c:val>
        </c:ser>
        <c:ser>
          <c:idx val="1"/>
          <c:order val="1"/>
          <c:tx>
            <c:strRef>
              <c:f>'Savings Report Feeds (2)'!$AA$177</c:f>
              <c:strCache>
                <c:ptCount val="1"/>
                <c:pt idx="0">
                  <c:v>Rolling Forcast</c:v>
                </c:pt>
              </c:strCache>
            </c:strRef>
          </c:tx>
          <c:invertIfNegative val="0"/>
          <c:cat>
            <c:numRef>
              <c:f>'Savings Report Feeds (2)'!$Y$178:$Y$189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(2)'!$AA$178:$AA$189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'Savings Report Feeds (2)'!$AB$177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'Savings Report Feeds (2)'!$Y$178:$Y$189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(2)'!$AB$178:$AB$189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55000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53216"/>
        <c:axId val="99824000"/>
      </c:barChart>
      <c:lineChart>
        <c:grouping val="standard"/>
        <c:varyColors val="0"/>
        <c:ser>
          <c:idx val="3"/>
          <c:order val="3"/>
          <c:tx>
            <c:strRef>
              <c:f>'Savings Report Feeds (2)'!$AC$177</c:f>
              <c:strCache>
                <c:ptCount val="1"/>
                <c:pt idx="0">
                  <c:v>Original Accumulated Forecast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7.8454673191639443E-2"/>
                  <c:y val="-4.903295683915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'Savings Report Feeds (2)'!$Y$178:$Y$189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(2)'!$AC$178:$AC$189</c:f>
              <c:numCache>
                <c:formatCode>"£"#,##0</c:formatCode>
                <c:ptCount val="12"/>
                <c:pt idx="0">
                  <c:v>17641.650000000001</c:v>
                </c:pt>
                <c:pt idx="1">
                  <c:v>35283.300000000003</c:v>
                </c:pt>
                <c:pt idx="2">
                  <c:v>391966.60000000003</c:v>
                </c:pt>
                <c:pt idx="3">
                  <c:v>409608.25000000006</c:v>
                </c:pt>
                <c:pt idx="4">
                  <c:v>427249.90000000008</c:v>
                </c:pt>
                <c:pt idx="5">
                  <c:v>733933.20000000019</c:v>
                </c:pt>
                <c:pt idx="6">
                  <c:v>751574.85000000021</c:v>
                </c:pt>
                <c:pt idx="7">
                  <c:v>769216.50000000023</c:v>
                </c:pt>
                <c:pt idx="8">
                  <c:v>1018899.8000000002</c:v>
                </c:pt>
                <c:pt idx="9">
                  <c:v>1036541.4500000002</c:v>
                </c:pt>
                <c:pt idx="10">
                  <c:v>1054183.1000000001</c:v>
                </c:pt>
                <c:pt idx="11">
                  <c:v>1167699.75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'Savings Report Feeds (2)'!$AD$177</c:f>
              <c:strCache>
                <c:ptCount val="1"/>
                <c:pt idx="0">
                  <c:v>Rolling Accumulated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'Savings Report Feeds (2)'!$Y$178:$Y$189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(2)'!$AD$178:$AD$189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'Savings Report Feeds (2)'!$AE$177</c:f>
              <c:strCache>
                <c:ptCount val="1"/>
                <c:pt idx="0">
                  <c:v>Actual Accumulated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4.7949860303556593E-2"/>
                  <c:y val="-3.5223750237640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'Savings Report Feeds (2)'!$Y$178:$Y$189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(2)'!$AE$178:$AE$189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55000</c:v>
                </c:pt>
                <c:pt idx="3">
                  <c:v>55000</c:v>
                </c:pt>
                <c:pt idx="4">
                  <c:v>55000</c:v>
                </c:pt>
                <c:pt idx="5">
                  <c:v>55000</c:v>
                </c:pt>
                <c:pt idx="6">
                  <c:v>55000</c:v>
                </c:pt>
                <c:pt idx="7">
                  <c:v>55000</c:v>
                </c:pt>
                <c:pt idx="8">
                  <c:v>55000</c:v>
                </c:pt>
                <c:pt idx="9">
                  <c:v>55000</c:v>
                </c:pt>
                <c:pt idx="10">
                  <c:v>55000</c:v>
                </c:pt>
                <c:pt idx="11">
                  <c:v>55000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27072"/>
        <c:axId val="99825536"/>
      </c:lineChart>
      <c:dateAx>
        <c:axId val="98153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9824000"/>
        <c:crosses val="autoZero"/>
        <c:auto val="1"/>
        <c:lblOffset val="100"/>
        <c:baseTimeUnit val="months"/>
      </c:dateAx>
      <c:valAx>
        <c:axId val="99824000"/>
        <c:scaling>
          <c:orientation val="minMax"/>
        </c:scaling>
        <c:delete val="0"/>
        <c:axPos val="l"/>
        <c:numFmt formatCode="&quot;£&quot;#,##0" sourceLinked="1"/>
        <c:majorTickMark val="out"/>
        <c:minorTickMark val="none"/>
        <c:tickLblPos val="nextTo"/>
        <c:crossAx val="98153216"/>
        <c:crosses val="autoZero"/>
        <c:crossBetween val="between"/>
      </c:valAx>
      <c:valAx>
        <c:axId val="99825536"/>
        <c:scaling>
          <c:orientation val="minMax"/>
        </c:scaling>
        <c:delete val="0"/>
        <c:axPos val="r"/>
        <c:numFmt formatCode="&quot;£&quot;#,##0" sourceLinked="1"/>
        <c:majorTickMark val="out"/>
        <c:minorTickMark val="none"/>
        <c:tickLblPos val="nextTo"/>
        <c:crossAx val="99827072"/>
        <c:crosses val="max"/>
        <c:crossBetween val="between"/>
      </c:valAx>
      <c:dateAx>
        <c:axId val="998270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9825536"/>
        <c:crosses val="autoZero"/>
        <c:auto val="1"/>
        <c:lblOffset val="100"/>
        <c:baseTimeUnit val="months"/>
      </c:date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Savings -</a:t>
            </a:r>
            <a:r>
              <a:rPr lang="en-GB" sz="1400" baseline="0"/>
              <a:t> Transport</a:t>
            </a:r>
            <a:endParaRPr lang="en-GB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'Savings Report Feeds (2)'!$C$43</c:f>
              <c:strCache>
                <c:ptCount val="1"/>
                <c:pt idx="0">
                  <c:v>Original Forecast</c:v>
                </c:pt>
              </c:strCache>
            </c:strRef>
          </c:tx>
          <c:invertIfNegative val="0"/>
          <c:cat>
            <c:numRef>
              <c:f>'Savings Report Feeds (2)'!$B$44:$B$55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(2)'!$C$44:$C$55</c:f>
              <c:numCache>
                <c:formatCode>"£"#,##0</c:formatCode>
                <c:ptCount val="12"/>
                <c:pt idx="0">
                  <c:v>8000000</c:v>
                </c:pt>
                <c:pt idx="1">
                  <c:v>0</c:v>
                </c:pt>
                <c:pt idx="2">
                  <c:v>609166.65999999992</c:v>
                </c:pt>
                <c:pt idx="3">
                  <c:v>0</c:v>
                </c:pt>
                <c:pt idx="4">
                  <c:v>0</c:v>
                </c:pt>
                <c:pt idx="5">
                  <c:v>574166.65999999992</c:v>
                </c:pt>
                <c:pt idx="6">
                  <c:v>0</c:v>
                </c:pt>
                <c:pt idx="7">
                  <c:v>0</c:v>
                </c:pt>
                <c:pt idx="8">
                  <c:v>311666.65999999997</c:v>
                </c:pt>
                <c:pt idx="9">
                  <c:v>0</c:v>
                </c:pt>
                <c:pt idx="10">
                  <c:v>0</c:v>
                </c:pt>
                <c:pt idx="11">
                  <c:v>215000</c:v>
                </c:pt>
              </c:numCache>
            </c:numRef>
          </c:val>
        </c:ser>
        <c:ser>
          <c:idx val="1"/>
          <c:order val="1"/>
          <c:tx>
            <c:strRef>
              <c:f>'Savings Report Feeds (2)'!$D$43</c:f>
              <c:strCache>
                <c:ptCount val="1"/>
                <c:pt idx="0">
                  <c:v>Rolling Forcast</c:v>
                </c:pt>
              </c:strCache>
            </c:strRef>
          </c:tx>
          <c:invertIfNegative val="0"/>
          <c:cat>
            <c:numRef>
              <c:f>'Savings Report Feeds (2)'!$B$44:$B$55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(2)'!$D$44:$D$55</c:f>
              <c:numCache>
                <c:formatCode>"£"#,##0</c:formatCode>
                <c:ptCount val="12"/>
                <c:pt idx="0">
                  <c:v>7000000</c:v>
                </c:pt>
                <c:pt idx="1">
                  <c:v>0</c:v>
                </c:pt>
                <c:pt idx="2">
                  <c:v>130000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'Savings Report Feeds (2)'!$E$43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'Savings Report Feeds (2)'!$B$44:$B$55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(2)'!$E$44:$E$55</c:f>
              <c:numCache>
                <c:formatCode>"£"#,##0</c:formatCode>
                <c:ptCount val="12"/>
                <c:pt idx="0">
                  <c:v>5000000</c:v>
                </c:pt>
                <c:pt idx="1">
                  <c:v>0</c:v>
                </c:pt>
                <c:pt idx="2">
                  <c:v>135000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51712"/>
        <c:axId val="94098560"/>
      </c:barChart>
      <c:lineChart>
        <c:grouping val="standard"/>
        <c:varyColors val="0"/>
        <c:ser>
          <c:idx val="3"/>
          <c:order val="3"/>
          <c:tx>
            <c:strRef>
              <c:f>'Savings Report Feeds (2)'!$F$43</c:f>
              <c:strCache>
                <c:ptCount val="1"/>
                <c:pt idx="0">
                  <c:v>Original Accumulated Forecast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7.8454673191639443E-2"/>
                  <c:y val="-4.903295683915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'Savings Report Feeds (2)'!$B$44:$B$55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(2)'!$F$44:$F$55</c:f>
              <c:numCache>
                <c:formatCode>"£"#,##0</c:formatCode>
                <c:ptCount val="12"/>
                <c:pt idx="0">
                  <c:v>8000000</c:v>
                </c:pt>
                <c:pt idx="1">
                  <c:v>8000000</c:v>
                </c:pt>
                <c:pt idx="2">
                  <c:v>8609166.6600000001</c:v>
                </c:pt>
                <c:pt idx="3">
                  <c:v>8609166.6600000001</c:v>
                </c:pt>
                <c:pt idx="4">
                  <c:v>8609166.6600000001</c:v>
                </c:pt>
                <c:pt idx="5">
                  <c:v>9183333.3200000003</c:v>
                </c:pt>
                <c:pt idx="6">
                  <c:v>9183333.3200000003</c:v>
                </c:pt>
                <c:pt idx="7">
                  <c:v>9183333.3200000003</c:v>
                </c:pt>
                <c:pt idx="8">
                  <c:v>9494999.9800000004</c:v>
                </c:pt>
                <c:pt idx="9">
                  <c:v>9494999.9800000004</c:v>
                </c:pt>
                <c:pt idx="10">
                  <c:v>9494999.9800000004</c:v>
                </c:pt>
                <c:pt idx="11">
                  <c:v>9709999.9800000004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'Savings Report Feeds (2)'!$G$43</c:f>
              <c:strCache>
                <c:ptCount val="1"/>
                <c:pt idx="0">
                  <c:v>Rolling Accumulated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7.6614688583246965E-2"/>
                  <c:y val="-5.3670100160985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'Savings Report Feeds (2)'!$B$44:$B$55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(2)'!$G$44:$G$55</c:f>
              <c:numCache>
                <c:formatCode>"£"#,##0</c:formatCode>
                <c:ptCount val="12"/>
                <c:pt idx="0">
                  <c:v>7000000</c:v>
                </c:pt>
                <c:pt idx="1">
                  <c:v>7000000</c:v>
                </c:pt>
                <c:pt idx="2">
                  <c:v>7130000</c:v>
                </c:pt>
                <c:pt idx="3">
                  <c:v>7130000</c:v>
                </c:pt>
                <c:pt idx="4">
                  <c:v>7130000</c:v>
                </c:pt>
                <c:pt idx="5">
                  <c:v>7130000</c:v>
                </c:pt>
                <c:pt idx="6">
                  <c:v>7130000</c:v>
                </c:pt>
                <c:pt idx="7">
                  <c:v>7130000</c:v>
                </c:pt>
                <c:pt idx="8">
                  <c:v>7130000</c:v>
                </c:pt>
                <c:pt idx="9">
                  <c:v>7130000</c:v>
                </c:pt>
                <c:pt idx="10">
                  <c:v>7130000</c:v>
                </c:pt>
                <c:pt idx="11">
                  <c:v>7130000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'Savings Report Feeds (2)'!$H$43</c:f>
              <c:strCache>
                <c:ptCount val="1"/>
                <c:pt idx="0">
                  <c:v>Actual Accumulated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8.1959899414636286E-2"/>
                  <c:y val="-3.4727711868872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'Savings Report Feeds (2)'!$B$44:$B$55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(2)'!$H$44:$H$55</c:f>
              <c:numCache>
                <c:formatCode>"£"#,##0</c:formatCode>
                <c:ptCount val="12"/>
                <c:pt idx="0">
                  <c:v>5000000</c:v>
                </c:pt>
                <c:pt idx="1">
                  <c:v>5000000</c:v>
                </c:pt>
                <c:pt idx="2">
                  <c:v>5135000</c:v>
                </c:pt>
                <c:pt idx="3">
                  <c:v>5135000</c:v>
                </c:pt>
                <c:pt idx="4">
                  <c:v>5135000</c:v>
                </c:pt>
                <c:pt idx="5">
                  <c:v>5135000</c:v>
                </c:pt>
                <c:pt idx="6">
                  <c:v>5135000</c:v>
                </c:pt>
                <c:pt idx="7">
                  <c:v>5135000</c:v>
                </c:pt>
                <c:pt idx="8">
                  <c:v>5135000</c:v>
                </c:pt>
                <c:pt idx="9">
                  <c:v>5135000</c:v>
                </c:pt>
                <c:pt idx="10">
                  <c:v>5135000</c:v>
                </c:pt>
                <c:pt idx="11">
                  <c:v>5135000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01888"/>
        <c:axId val="94100096"/>
      </c:lineChart>
      <c:dateAx>
        <c:axId val="94051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4098560"/>
        <c:crosses val="autoZero"/>
        <c:auto val="1"/>
        <c:lblOffset val="100"/>
        <c:baseTimeUnit val="months"/>
      </c:dateAx>
      <c:valAx>
        <c:axId val="94098560"/>
        <c:scaling>
          <c:orientation val="minMax"/>
        </c:scaling>
        <c:delete val="0"/>
        <c:axPos val="l"/>
        <c:numFmt formatCode="&quot;£&quot;#,##0" sourceLinked="1"/>
        <c:majorTickMark val="out"/>
        <c:minorTickMark val="none"/>
        <c:tickLblPos val="nextTo"/>
        <c:crossAx val="94051712"/>
        <c:crosses val="autoZero"/>
        <c:crossBetween val="between"/>
      </c:valAx>
      <c:valAx>
        <c:axId val="94100096"/>
        <c:scaling>
          <c:orientation val="minMax"/>
        </c:scaling>
        <c:delete val="0"/>
        <c:axPos val="r"/>
        <c:numFmt formatCode="&quot;£&quot;#,##0" sourceLinked="1"/>
        <c:majorTickMark val="out"/>
        <c:minorTickMark val="none"/>
        <c:tickLblPos val="nextTo"/>
        <c:crossAx val="94101888"/>
        <c:crosses val="max"/>
        <c:crossBetween val="between"/>
      </c:valAx>
      <c:dateAx>
        <c:axId val="9410188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4100096"/>
        <c:crosses val="autoZero"/>
        <c:auto val="1"/>
        <c:lblOffset val="100"/>
        <c:baseTimeUnit val="months"/>
      </c:date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Savings -</a:t>
            </a:r>
            <a:r>
              <a:rPr lang="en-GB" sz="1400" baseline="0"/>
              <a:t> Social Care</a:t>
            </a:r>
            <a:endParaRPr lang="en-GB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'Savings Report Feeds (2)'!$L$43</c:f>
              <c:strCache>
                <c:ptCount val="1"/>
                <c:pt idx="0">
                  <c:v>Original Forecast</c:v>
                </c:pt>
              </c:strCache>
            </c:strRef>
          </c:tx>
          <c:invertIfNegative val="0"/>
          <c:cat>
            <c:numRef>
              <c:f>'Savings Report Feeds (2)'!$K$44:$K$55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(2)'!$L$44:$L$55</c:f>
              <c:numCache>
                <c:formatCode>"£"#,##0</c:formatCode>
                <c:ptCount val="12"/>
                <c:pt idx="0">
                  <c:v>17641.650000000001</c:v>
                </c:pt>
                <c:pt idx="1">
                  <c:v>17641.650000000001</c:v>
                </c:pt>
                <c:pt idx="2">
                  <c:v>46641.65</c:v>
                </c:pt>
                <c:pt idx="3">
                  <c:v>17641.650000000001</c:v>
                </c:pt>
                <c:pt idx="4">
                  <c:v>17641.650000000001</c:v>
                </c:pt>
                <c:pt idx="5">
                  <c:v>46641.65</c:v>
                </c:pt>
                <c:pt idx="6">
                  <c:v>17641.650000000001</c:v>
                </c:pt>
                <c:pt idx="7">
                  <c:v>17641.650000000001</c:v>
                </c:pt>
                <c:pt idx="8">
                  <c:v>41641.65</c:v>
                </c:pt>
                <c:pt idx="9">
                  <c:v>17641.650000000001</c:v>
                </c:pt>
                <c:pt idx="10">
                  <c:v>17641.650000000001</c:v>
                </c:pt>
                <c:pt idx="11">
                  <c:v>21641.65</c:v>
                </c:pt>
              </c:numCache>
            </c:numRef>
          </c:val>
        </c:ser>
        <c:ser>
          <c:idx val="1"/>
          <c:order val="1"/>
          <c:tx>
            <c:strRef>
              <c:f>'Savings Report Feeds (2)'!$M$43</c:f>
              <c:strCache>
                <c:ptCount val="1"/>
                <c:pt idx="0">
                  <c:v>Rolling Forcast</c:v>
                </c:pt>
              </c:strCache>
            </c:strRef>
          </c:tx>
          <c:invertIfNegative val="0"/>
          <c:cat>
            <c:numRef>
              <c:f>'Savings Report Feeds (2)'!$K$44:$K$55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(2)'!$M$44:$M$55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'Savings Report Feeds (2)'!$N$43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'Savings Report Feeds (2)'!$K$44:$K$55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(2)'!$N$44:$N$55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89248"/>
        <c:axId val="95207424"/>
      </c:barChart>
      <c:lineChart>
        <c:grouping val="standard"/>
        <c:varyColors val="0"/>
        <c:ser>
          <c:idx val="3"/>
          <c:order val="3"/>
          <c:tx>
            <c:strRef>
              <c:f>'Savings Report Feeds (2)'!$O$43</c:f>
              <c:strCache>
                <c:ptCount val="1"/>
                <c:pt idx="0">
                  <c:v>Original Accumulated Forecast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6.1855664364624738E-2"/>
                  <c:y val="-3.5957501682049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'Savings Report Feeds (2)'!$K$44:$K$55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(2)'!$O$44:$O$55</c:f>
              <c:numCache>
                <c:formatCode>"£"#,##0</c:formatCode>
                <c:ptCount val="12"/>
                <c:pt idx="0">
                  <c:v>17641.650000000001</c:v>
                </c:pt>
                <c:pt idx="1">
                  <c:v>35283.300000000003</c:v>
                </c:pt>
                <c:pt idx="2">
                  <c:v>81924.950000000012</c:v>
                </c:pt>
                <c:pt idx="3">
                  <c:v>99566.6</c:v>
                </c:pt>
                <c:pt idx="4">
                  <c:v>117208.25</c:v>
                </c:pt>
                <c:pt idx="5">
                  <c:v>163849.9</c:v>
                </c:pt>
                <c:pt idx="6">
                  <c:v>181491.55</c:v>
                </c:pt>
                <c:pt idx="7">
                  <c:v>199133.19999999998</c:v>
                </c:pt>
                <c:pt idx="8">
                  <c:v>240774.84999999998</c:v>
                </c:pt>
                <c:pt idx="9">
                  <c:v>258416.49999999997</c:v>
                </c:pt>
                <c:pt idx="10">
                  <c:v>276058.14999999997</c:v>
                </c:pt>
                <c:pt idx="11">
                  <c:v>297699.8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'Savings Report Feeds (2)'!$P$43</c:f>
              <c:strCache>
                <c:ptCount val="1"/>
                <c:pt idx="0">
                  <c:v>Rolling Accumulated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'Savings Report Feeds (2)'!$K$44:$K$55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(2)'!$P$44:$P$55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'Savings Report Feeds (2)'!$Q$43</c:f>
              <c:strCache>
                <c:ptCount val="1"/>
                <c:pt idx="0">
                  <c:v>Actual Accumulated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cat>
            <c:numRef>
              <c:f>'Savings Report Feeds (2)'!$K$44:$K$55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(2)'!$Q$44:$Q$55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10496"/>
        <c:axId val="95208960"/>
      </c:lineChart>
      <c:dateAx>
        <c:axId val="95189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5207424"/>
        <c:crosses val="autoZero"/>
        <c:auto val="1"/>
        <c:lblOffset val="100"/>
        <c:baseTimeUnit val="months"/>
      </c:dateAx>
      <c:valAx>
        <c:axId val="95207424"/>
        <c:scaling>
          <c:orientation val="minMax"/>
        </c:scaling>
        <c:delete val="0"/>
        <c:axPos val="l"/>
        <c:numFmt formatCode="&quot;£&quot;#,##0" sourceLinked="1"/>
        <c:majorTickMark val="out"/>
        <c:minorTickMark val="none"/>
        <c:tickLblPos val="nextTo"/>
        <c:crossAx val="95189248"/>
        <c:crosses val="autoZero"/>
        <c:crossBetween val="between"/>
      </c:valAx>
      <c:valAx>
        <c:axId val="95208960"/>
        <c:scaling>
          <c:orientation val="minMax"/>
        </c:scaling>
        <c:delete val="0"/>
        <c:axPos val="r"/>
        <c:numFmt formatCode="&quot;£&quot;#,##0" sourceLinked="1"/>
        <c:majorTickMark val="out"/>
        <c:minorTickMark val="none"/>
        <c:tickLblPos val="nextTo"/>
        <c:crossAx val="95210496"/>
        <c:crosses val="max"/>
        <c:crossBetween val="between"/>
      </c:valAx>
      <c:dateAx>
        <c:axId val="9521049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5208960"/>
        <c:crosses val="autoZero"/>
        <c:auto val="1"/>
        <c:lblOffset val="100"/>
        <c:baseTimeUnit val="months"/>
      </c:date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Savings -</a:t>
            </a:r>
            <a:r>
              <a:rPr lang="en-GB" sz="1400" baseline="0"/>
              <a:t> Education</a:t>
            </a:r>
            <a:endParaRPr lang="en-GB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'Savings Report Feeds (2)'!$U$43</c:f>
              <c:strCache>
                <c:ptCount val="1"/>
                <c:pt idx="0">
                  <c:v>Original Forecast</c:v>
                </c:pt>
              </c:strCache>
            </c:strRef>
          </c:tx>
          <c:invertIfNegative val="0"/>
          <c:cat>
            <c:numRef>
              <c:f>'Savings Report Feeds (2)'!$T$44:$T$55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(2)'!$U$44:$U$55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14833.33</c:v>
                </c:pt>
                <c:pt idx="3">
                  <c:v>0</c:v>
                </c:pt>
                <c:pt idx="4">
                  <c:v>0</c:v>
                </c:pt>
                <c:pt idx="5">
                  <c:v>13833.33</c:v>
                </c:pt>
                <c:pt idx="6">
                  <c:v>0</c:v>
                </c:pt>
                <c:pt idx="7">
                  <c:v>0</c:v>
                </c:pt>
                <c:pt idx="8">
                  <c:v>1030833.3300000001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'Savings Report Feeds (2)'!$V$43</c:f>
              <c:strCache>
                <c:ptCount val="1"/>
                <c:pt idx="0">
                  <c:v>Rolling Forcast</c:v>
                </c:pt>
              </c:strCache>
            </c:strRef>
          </c:tx>
          <c:invertIfNegative val="0"/>
          <c:cat>
            <c:numRef>
              <c:f>'Savings Report Feeds (2)'!$T$44:$T$55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(2)'!$V$44:$V$55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'Savings Report Feeds (2)'!$W$43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'Savings Report Feeds (2)'!$T$44:$T$55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(2)'!$W$44:$W$55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70368"/>
        <c:axId val="96576256"/>
      </c:barChart>
      <c:lineChart>
        <c:grouping val="standard"/>
        <c:varyColors val="0"/>
        <c:ser>
          <c:idx val="3"/>
          <c:order val="3"/>
          <c:tx>
            <c:strRef>
              <c:f>'Savings Report Feeds (2)'!$X$43</c:f>
              <c:strCache>
                <c:ptCount val="1"/>
                <c:pt idx="0">
                  <c:v>Original Accumulated Forecast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6.2407126402440463E-2"/>
                  <c:y val="-3.9226365471326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'Savings Report Feeds (2)'!$T$44:$T$55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(2)'!$X$44:$X$55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14833.33</c:v>
                </c:pt>
                <c:pt idx="3">
                  <c:v>14833.33</c:v>
                </c:pt>
                <c:pt idx="4">
                  <c:v>14833.33</c:v>
                </c:pt>
                <c:pt idx="5">
                  <c:v>28666.66</c:v>
                </c:pt>
                <c:pt idx="6">
                  <c:v>28666.66</c:v>
                </c:pt>
                <c:pt idx="7">
                  <c:v>28666.66</c:v>
                </c:pt>
                <c:pt idx="8">
                  <c:v>1059499.99</c:v>
                </c:pt>
                <c:pt idx="9">
                  <c:v>1059499.99</c:v>
                </c:pt>
                <c:pt idx="10">
                  <c:v>1059499.99</c:v>
                </c:pt>
                <c:pt idx="11">
                  <c:v>1059499.99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'Savings Report Feeds (2)'!$Y$43</c:f>
              <c:strCache>
                <c:ptCount val="1"/>
                <c:pt idx="0">
                  <c:v>Rolling Accumulated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'Savings Report Feeds (2)'!$T$44:$T$55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(2)'!$Y$44:$Y$55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'Savings Report Feeds (2)'!$Z$43</c:f>
              <c:strCache>
                <c:ptCount val="1"/>
                <c:pt idx="0">
                  <c:v>Actual Accumulated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cat>
            <c:numRef>
              <c:f>'Savings Report Feeds (2)'!$T$44:$T$55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(2)'!$Z$44:$Z$55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83680"/>
        <c:axId val="96577792"/>
      </c:lineChart>
      <c:dateAx>
        <c:axId val="96570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6576256"/>
        <c:crosses val="autoZero"/>
        <c:auto val="1"/>
        <c:lblOffset val="100"/>
        <c:baseTimeUnit val="months"/>
      </c:dateAx>
      <c:valAx>
        <c:axId val="96576256"/>
        <c:scaling>
          <c:orientation val="minMax"/>
        </c:scaling>
        <c:delete val="0"/>
        <c:axPos val="l"/>
        <c:numFmt formatCode="&quot;£&quot;#,##0" sourceLinked="1"/>
        <c:majorTickMark val="out"/>
        <c:minorTickMark val="none"/>
        <c:tickLblPos val="nextTo"/>
        <c:crossAx val="96570368"/>
        <c:crosses val="autoZero"/>
        <c:crossBetween val="between"/>
      </c:valAx>
      <c:valAx>
        <c:axId val="96577792"/>
        <c:scaling>
          <c:orientation val="minMax"/>
        </c:scaling>
        <c:delete val="0"/>
        <c:axPos val="r"/>
        <c:numFmt formatCode="&quot;£&quot;#,##0" sourceLinked="1"/>
        <c:majorTickMark val="out"/>
        <c:minorTickMark val="none"/>
        <c:tickLblPos val="nextTo"/>
        <c:crossAx val="96583680"/>
        <c:crosses val="max"/>
        <c:crossBetween val="between"/>
      </c:valAx>
      <c:dateAx>
        <c:axId val="9658368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6577792"/>
        <c:crosses val="autoZero"/>
        <c:auto val="1"/>
        <c:lblOffset val="100"/>
        <c:baseTimeUnit val="months"/>
      </c:date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Savings -</a:t>
            </a:r>
            <a:r>
              <a:rPr lang="en-GB" sz="1400" baseline="0"/>
              <a:t> Finance (incl. Legal and Audit)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'Savings Report Feeds (2)'!$AD$43</c:f>
              <c:strCache>
                <c:ptCount val="1"/>
                <c:pt idx="0">
                  <c:v>Original Forecast</c:v>
                </c:pt>
              </c:strCache>
            </c:strRef>
          </c:tx>
          <c:invertIfNegative val="0"/>
          <c:cat>
            <c:numRef>
              <c:f>'Savings Report Feeds (2)'!$AC$44:$AC$55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(2)'!$AD$44:$AD$55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793000</c:v>
                </c:pt>
                <c:pt idx="3">
                  <c:v>0</c:v>
                </c:pt>
                <c:pt idx="4">
                  <c:v>0</c:v>
                </c:pt>
                <c:pt idx="5">
                  <c:v>793000</c:v>
                </c:pt>
                <c:pt idx="6">
                  <c:v>0</c:v>
                </c:pt>
                <c:pt idx="7">
                  <c:v>0</c:v>
                </c:pt>
                <c:pt idx="8">
                  <c:v>50000</c:v>
                </c:pt>
                <c:pt idx="9">
                  <c:v>0</c:v>
                </c:pt>
                <c:pt idx="10">
                  <c:v>0</c:v>
                </c:pt>
                <c:pt idx="11">
                  <c:v>50000</c:v>
                </c:pt>
              </c:numCache>
            </c:numRef>
          </c:val>
        </c:ser>
        <c:ser>
          <c:idx val="1"/>
          <c:order val="1"/>
          <c:tx>
            <c:strRef>
              <c:f>'Savings Report Feeds (2)'!$AE$43</c:f>
              <c:strCache>
                <c:ptCount val="1"/>
                <c:pt idx="0">
                  <c:v>Rolling Forcast</c:v>
                </c:pt>
              </c:strCache>
            </c:strRef>
          </c:tx>
          <c:invertIfNegative val="0"/>
          <c:cat>
            <c:numRef>
              <c:f>'Savings Report Feeds (2)'!$AC$44:$AC$55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(2)'!$AE$44:$AE$55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500000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'Savings Report Feeds (2)'!$AF$43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'Savings Report Feeds (2)'!$AC$44:$AC$55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(2)'!$AF$44:$AF$55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600000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00672"/>
        <c:axId val="96612352"/>
      </c:barChart>
      <c:lineChart>
        <c:grouping val="standard"/>
        <c:varyColors val="0"/>
        <c:ser>
          <c:idx val="3"/>
          <c:order val="3"/>
          <c:tx>
            <c:strRef>
              <c:f>'Savings Report Feeds (2)'!$AG$43</c:f>
              <c:strCache>
                <c:ptCount val="1"/>
                <c:pt idx="0">
                  <c:v>Original Accumulated Forecast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7.835193958207344E-2"/>
                  <c:y val="-3.8425919038807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'Savings Report Feeds (2)'!$AC$44:$AC$55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(2)'!$AG$44:$AG$55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793000</c:v>
                </c:pt>
                <c:pt idx="3">
                  <c:v>793000</c:v>
                </c:pt>
                <c:pt idx="4">
                  <c:v>793000</c:v>
                </c:pt>
                <c:pt idx="5">
                  <c:v>1586000</c:v>
                </c:pt>
                <c:pt idx="6">
                  <c:v>1586000</c:v>
                </c:pt>
                <c:pt idx="7">
                  <c:v>1586000</c:v>
                </c:pt>
                <c:pt idx="8">
                  <c:v>1636000</c:v>
                </c:pt>
                <c:pt idx="9">
                  <c:v>1636000</c:v>
                </c:pt>
                <c:pt idx="10">
                  <c:v>1636000</c:v>
                </c:pt>
                <c:pt idx="11">
                  <c:v>1686000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'Savings Report Feeds (2)'!$AH$43</c:f>
              <c:strCache>
                <c:ptCount val="1"/>
                <c:pt idx="0">
                  <c:v>Rolling Accumulated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6.4106132385332817E-2"/>
                  <c:y val="4.1628078958708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'Savings Report Feeds (2)'!$AC$44:$AC$55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(2)'!$AH$44:$AH$55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500000</c:v>
                </c:pt>
                <c:pt idx="3">
                  <c:v>500000</c:v>
                </c:pt>
                <c:pt idx="4">
                  <c:v>500000</c:v>
                </c:pt>
                <c:pt idx="5">
                  <c:v>500000</c:v>
                </c:pt>
                <c:pt idx="6">
                  <c:v>500000</c:v>
                </c:pt>
                <c:pt idx="7">
                  <c:v>500000</c:v>
                </c:pt>
                <c:pt idx="8">
                  <c:v>500000</c:v>
                </c:pt>
                <c:pt idx="9">
                  <c:v>500000</c:v>
                </c:pt>
                <c:pt idx="10">
                  <c:v>500000</c:v>
                </c:pt>
                <c:pt idx="11">
                  <c:v>500000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'Savings Report Feeds (2)'!$AI$43</c:f>
              <c:strCache>
                <c:ptCount val="1"/>
                <c:pt idx="0">
                  <c:v>Actual Accumulated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6.0544680586147662E-2"/>
                  <c:y val="-4.4830238878608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'Savings Report Feeds (2)'!$AC$44:$AC$55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(2)'!$AI$44:$AI$55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600000</c:v>
                </c:pt>
                <c:pt idx="3">
                  <c:v>600000</c:v>
                </c:pt>
                <c:pt idx="4">
                  <c:v>600000</c:v>
                </c:pt>
                <c:pt idx="5">
                  <c:v>600000</c:v>
                </c:pt>
                <c:pt idx="6">
                  <c:v>600000</c:v>
                </c:pt>
                <c:pt idx="7">
                  <c:v>600000</c:v>
                </c:pt>
                <c:pt idx="8">
                  <c:v>600000</c:v>
                </c:pt>
                <c:pt idx="9">
                  <c:v>600000</c:v>
                </c:pt>
                <c:pt idx="10">
                  <c:v>600000</c:v>
                </c:pt>
                <c:pt idx="11">
                  <c:v>600000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15424"/>
        <c:axId val="96613888"/>
      </c:lineChart>
      <c:dateAx>
        <c:axId val="96700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6612352"/>
        <c:crosses val="autoZero"/>
        <c:auto val="1"/>
        <c:lblOffset val="100"/>
        <c:baseTimeUnit val="months"/>
      </c:dateAx>
      <c:valAx>
        <c:axId val="96612352"/>
        <c:scaling>
          <c:orientation val="minMax"/>
        </c:scaling>
        <c:delete val="0"/>
        <c:axPos val="l"/>
        <c:numFmt formatCode="&quot;£&quot;#,##0" sourceLinked="1"/>
        <c:majorTickMark val="out"/>
        <c:minorTickMark val="none"/>
        <c:tickLblPos val="nextTo"/>
        <c:crossAx val="96700672"/>
        <c:crosses val="autoZero"/>
        <c:crossBetween val="between"/>
      </c:valAx>
      <c:valAx>
        <c:axId val="96613888"/>
        <c:scaling>
          <c:orientation val="minMax"/>
        </c:scaling>
        <c:delete val="0"/>
        <c:axPos val="r"/>
        <c:numFmt formatCode="&quot;£&quot;#,##0" sourceLinked="1"/>
        <c:majorTickMark val="out"/>
        <c:minorTickMark val="none"/>
        <c:tickLblPos val="nextTo"/>
        <c:crossAx val="96615424"/>
        <c:crosses val="max"/>
        <c:crossBetween val="between"/>
      </c:valAx>
      <c:dateAx>
        <c:axId val="966154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6613888"/>
        <c:crosses val="autoZero"/>
        <c:auto val="1"/>
        <c:lblOffset val="100"/>
        <c:baseTimeUnit val="months"/>
      </c:date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Savings -</a:t>
            </a:r>
            <a:r>
              <a:rPr lang="en-GB" sz="1400" baseline="0"/>
              <a:t> Insurance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'Savings Report Feeds (2)'!$C$86</c:f>
              <c:strCache>
                <c:ptCount val="1"/>
                <c:pt idx="0">
                  <c:v>Original Forecast</c:v>
                </c:pt>
              </c:strCache>
            </c:strRef>
          </c:tx>
          <c:invertIfNegative val="0"/>
          <c:cat>
            <c:numRef>
              <c:f>'Savings Report Feeds (2)'!$B$87:$B$98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(2)'!$C$87:$C$98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16666.669999999998</c:v>
                </c:pt>
                <c:pt idx="3">
                  <c:v>0</c:v>
                </c:pt>
                <c:pt idx="4">
                  <c:v>0</c:v>
                </c:pt>
                <c:pt idx="5">
                  <c:v>16666.669999999998</c:v>
                </c:pt>
                <c:pt idx="6">
                  <c:v>0</c:v>
                </c:pt>
                <c:pt idx="7">
                  <c:v>0</c:v>
                </c:pt>
                <c:pt idx="8">
                  <c:v>16666.669999999998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'Savings Report Feeds (2)'!$D$86</c:f>
              <c:strCache>
                <c:ptCount val="1"/>
                <c:pt idx="0">
                  <c:v>Rolling Forcast</c:v>
                </c:pt>
              </c:strCache>
            </c:strRef>
          </c:tx>
          <c:invertIfNegative val="0"/>
          <c:cat>
            <c:numRef>
              <c:f>'Savings Report Feeds (2)'!$B$87:$B$98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(2)'!$D$87:$D$98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'Savings Report Feeds (2)'!$E$86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'Savings Report Feeds (2)'!$B$87:$B$98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(2)'!$E$87:$E$98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34208"/>
        <c:axId val="96748288"/>
      </c:barChart>
      <c:lineChart>
        <c:grouping val="standard"/>
        <c:varyColors val="0"/>
        <c:ser>
          <c:idx val="3"/>
          <c:order val="3"/>
          <c:tx>
            <c:strRef>
              <c:f>'Savings Report Feeds (2)'!$F$86</c:f>
              <c:strCache>
                <c:ptCount val="1"/>
                <c:pt idx="0">
                  <c:v>Original Accumulated Forecast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7.8454673191639443E-2"/>
                  <c:y val="-4.903295683915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'Savings Report Feeds (2)'!$B$87:$B$98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(2)'!$F$87:$F$98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16666.669999999998</c:v>
                </c:pt>
                <c:pt idx="3">
                  <c:v>16666.669999999998</c:v>
                </c:pt>
                <c:pt idx="4">
                  <c:v>16666.669999999998</c:v>
                </c:pt>
                <c:pt idx="5">
                  <c:v>33333.339999999997</c:v>
                </c:pt>
                <c:pt idx="6">
                  <c:v>33333.339999999997</c:v>
                </c:pt>
                <c:pt idx="7">
                  <c:v>33333.339999999997</c:v>
                </c:pt>
                <c:pt idx="8">
                  <c:v>50000.009999999995</c:v>
                </c:pt>
                <c:pt idx="9">
                  <c:v>50000.009999999995</c:v>
                </c:pt>
                <c:pt idx="10">
                  <c:v>50000.009999999995</c:v>
                </c:pt>
                <c:pt idx="11">
                  <c:v>50000.009999999995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'Savings Report Feeds (2)'!$G$86</c:f>
              <c:strCache>
                <c:ptCount val="1"/>
                <c:pt idx="0">
                  <c:v>Rolling Accumulated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'Savings Report Feeds (2)'!$B$87:$B$98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(2)'!$G$87:$G$98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'Savings Report Feeds (2)'!$H$86</c:f>
              <c:strCache>
                <c:ptCount val="1"/>
                <c:pt idx="0">
                  <c:v>Actual Accumulated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cat>
            <c:numRef>
              <c:f>'Savings Report Feeds (2)'!$B$87:$B$98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(2)'!$H$87:$H$98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59808"/>
        <c:axId val="96749824"/>
      </c:lineChart>
      <c:dateAx>
        <c:axId val="96734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6748288"/>
        <c:crosses val="autoZero"/>
        <c:auto val="1"/>
        <c:lblOffset val="100"/>
        <c:baseTimeUnit val="months"/>
      </c:dateAx>
      <c:valAx>
        <c:axId val="96748288"/>
        <c:scaling>
          <c:orientation val="minMax"/>
        </c:scaling>
        <c:delete val="0"/>
        <c:axPos val="l"/>
        <c:numFmt formatCode="&quot;£&quot;#,##0" sourceLinked="1"/>
        <c:majorTickMark val="out"/>
        <c:minorTickMark val="none"/>
        <c:tickLblPos val="nextTo"/>
        <c:crossAx val="96734208"/>
        <c:crosses val="autoZero"/>
        <c:crossBetween val="between"/>
      </c:valAx>
      <c:valAx>
        <c:axId val="96749824"/>
        <c:scaling>
          <c:orientation val="minMax"/>
        </c:scaling>
        <c:delete val="0"/>
        <c:axPos val="r"/>
        <c:numFmt formatCode="&quot;£&quot;#,##0" sourceLinked="1"/>
        <c:majorTickMark val="out"/>
        <c:minorTickMark val="none"/>
        <c:tickLblPos val="nextTo"/>
        <c:crossAx val="96759808"/>
        <c:crosses val="max"/>
        <c:crossBetween val="between"/>
      </c:valAx>
      <c:dateAx>
        <c:axId val="9675980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6749824"/>
        <c:crosses val="autoZero"/>
        <c:auto val="1"/>
        <c:lblOffset val="100"/>
        <c:baseTimeUnit val="months"/>
      </c:date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Savings -</a:t>
            </a:r>
            <a:r>
              <a:rPr lang="en-GB" sz="1400" baseline="0"/>
              <a:t> IT and Change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'Savings Report Feeds (2)'!$L$86</c:f>
              <c:strCache>
                <c:ptCount val="1"/>
                <c:pt idx="0">
                  <c:v>Original Forecast</c:v>
                </c:pt>
              </c:strCache>
            </c:strRef>
          </c:tx>
          <c:invertIfNegative val="0"/>
          <c:cat>
            <c:numRef>
              <c:f>'Savings Report Feeds (2)'!$K$87:$K$98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(2)'!$L$87:$L$98</c:f>
              <c:numCache>
                <c:formatCode>"£"#,##0</c:formatCode>
                <c:ptCount val="12"/>
                <c:pt idx="0">
                  <c:v>2000000</c:v>
                </c:pt>
                <c:pt idx="1">
                  <c:v>0</c:v>
                </c:pt>
                <c:pt idx="2">
                  <c:v>304208.33</c:v>
                </c:pt>
                <c:pt idx="3">
                  <c:v>0</c:v>
                </c:pt>
                <c:pt idx="4">
                  <c:v>0</c:v>
                </c:pt>
                <c:pt idx="5">
                  <c:v>289208.33</c:v>
                </c:pt>
                <c:pt idx="6">
                  <c:v>0</c:v>
                </c:pt>
                <c:pt idx="7">
                  <c:v>0</c:v>
                </c:pt>
                <c:pt idx="8">
                  <c:v>119708.33</c:v>
                </c:pt>
                <c:pt idx="9">
                  <c:v>0</c:v>
                </c:pt>
                <c:pt idx="10">
                  <c:v>0</c:v>
                </c:pt>
                <c:pt idx="11">
                  <c:v>74375</c:v>
                </c:pt>
              </c:numCache>
            </c:numRef>
          </c:val>
        </c:ser>
        <c:ser>
          <c:idx val="1"/>
          <c:order val="1"/>
          <c:tx>
            <c:strRef>
              <c:f>'Savings Report Feeds (2)'!$M$86</c:f>
              <c:strCache>
                <c:ptCount val="1"/>
                <c:pt idx="0">
                  <c:v>Rolling Forcast</c:v>
                </c:pt>
              </c:strCache>
            </c:strRef>
          </c:tx>
          <c:invertIfNegative val="0"/>
          <c:cat>
            <c:numRef>
              <c:f>'Savings Report Feeds (2)'!$K$87:$K$98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(2)'!$M$87:$M$98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'Savings Report Feeds (2)'!$N$86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'Savings Report Feeds (2)'!$K$87:$K$98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(2)'!$N$87:$N$98</c:f>
              <c:numCache>
                <c:formatCode>"£"#,##0</c:formatCode>
                <c:ptCount val="12"/>
                <c:pt idx="0">
                  <c:v>2000000</c:v>
                </c:pt>
                <c:pt idx="1">
                  <c:v>0</c:v>
                </c:pt>
                <c:pt idx="2">
                  <c:v>64000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88480"/>
        <c:axId val="96791936"/>
      </c:barChart>
      <c:lineChart>
        <c:grouping val="standard"/>
        <c:varyColors val="0"/>
        <c:ser>
          <c:idx val="3"/>
          <c:order val="3"/>
          <c:tx>
            <c:strRef>
              <c:f>'Savings Report Feeds (2)'!$O$86</c:f>
              <c:strCache>
                <c:ptCount val="1"/>
                <c:pt idx="0">
                  <c:v>Original Accumulated Forecast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7.8454673191639443E-2"/>
                  <c:y val="-4.903295683915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'Savings Report Feeds (2)'!$K$87:$K$98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(2)'!$O$87:$O$98</c:f>
              <c:numCache>
                <c:formatCode>"£"#,##0</c:formatCode>
                <c:ptCount val="12"/>
                <c:pt idx="0">
                  <c:v>2000000</c:v>
                </c:pt>
                <c:pt idx="1">
                  <c:v>2000000</c:v>
                </c:pt>
                <c:pt idx="2">
                  <c:v>2304208.33</c:v>
                </c:pt>
                <c:pt idx="3">
                  <c:v>2304208.33</c:v>
                </c:pt>
                <c:pt idx="4">
                  <c:v>2304208.33</c:v>
                </c:pt>
                <c:pt idx="5">
                  <c:v>2593416.66</c:v>
                </c:pt>
                <c:pt idx="6">
                  <c:v>2593416.66</c:v>
                </c:pt>
                <c:pt idx="7">
                  <c:v>2593416.66</c:v>
                </c:pt>
                <c:pt idx="8">
                  <c:v>2713124.99</c:v>
                </c:pt>
                <c:pt idx="9">
                  <c:v>2713124.99</c:v>
                </c:pt>
                <c:pt idx="10">
                  <c:v>2713124.99</c:v>
                </c:pt>
                <c:pt idx="11">
                  <c:v>2787499.99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'Savings Report Feeds (2)'!$P$86</c:f>
              <c:strCache>
                <c:ptCount val="1"/>
                <c:pt idx="0">
                  <c:v>Rolling Accumulated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'Savings Report Feeds (2)'!$K$87:$K$98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(2)'!$P$87:$P$98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20000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20000</c:v>
                </c:pt>
                <c:pt idx="7">
                  <c:v>20000</c:v>
                </c:pt>
                <c:pt idx="8">
                  <c:v>20000</c:v>
                </c:pt>
                <c:pt idx="9">
                  <c:v>20000</c:v>
                </c:pt>
                <c:pt idx="10">
                  <c:v>20000</c:v>
                </c:pt>
                <c:pt idx="11">
                  <c:v>20000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'Savings Report Feeds (2)'!$Q$86</c:f>
              <c:strCache>
                <c:ptCount val="1"/>
                <c:pt idx="0">
                  <c:v>Actual Accumulated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7.2850789774194735E-2"/>
                  <c:y val="-4.4830238878608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'Savings Report Feeds (2)'!$K$87:$K$98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(2)'!$Q$87:$Q$98</c:f>
              <c:numCache>
                <c:formatCode>"£"#,##0</c:formatCode>
                <c:ptCount val="12"/>
                <c:pt idx="0">
                  <c:v>2000000</c:v>
                </c:pt>
                <c:pt idx="1">
                  <c:v>2000000</c:v>
                </c:pt>
                <c:pt idx="2">
                  <c:v>2064000</c:v>
                </c:pt>
                <c:pt idx="3">
                  <c:v>2064000</c:v>
                </c:pt>
                <c:pt idx="4">
                  <c:v>2064000</c:v>
                </c:pt>
                <c:pt idx="5">
                  <c:v>2064000</c:v>
                </c:pt>
                <c:pt idx="6">
                  <c:v>2064000</c:v>
                </c:pt>
                <c:pt idx="7">
                  <c:v>2064000</c:v>
                </c:pt>
                <c:pt idx="8">
                  <c:v>2064000</c:v>
                </c:pt>
                <c:pt idx="9">
                  <c:v>2064000</c:v>
                </c:pt>
                <c:pt idx="10">
                  <c:v>2064000</c:v>
                </c:pt>
                <c:pt idx="11">
                  <c:v>2064000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73920"/>
        <c:axId val="98272384"/>
      </c:lineChart>
      <c:dateAx>
        <c:axId val="96788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6791936"/>
        <c:crosses val="autoZero"/>
        <c:auto val="1"/>
        <c:lblOffset val="100"/>
        <c:baseTimeUnit val="months"/>
      </c:dateAx>
      <c:valAx>
        <c:axId val="96791936"/>
        <c:scaling>
          <c:orientation val="minMax"/>
        </c:scaling>
        <c:delete val="0"/>
        <c:axPos val="l"/>
        <c:numFmt formatCode="&quot;£&quot;#,##0" sourceLinked="1"/>
        <c:majorTickMark val="out"/>
        <c:minorTickMark val="none"/>
        <c:tickLblPos val="nextTo"/>
        <c:crossAx val="96788480"/>
        <c:crosses val="autoZero"/>
        <c:crossBetween val="between"/>
      </c:valAx>
      <c:valAx>
        <c:axId val="98272384"/>
        <c:scaling>
          <c:orientation val="minMax"/>
        </c:scaling>
        <c:delete val="0"/>
        <c:axPos val="r"/>
        <c:numFmt formatCode="&quot;£&quot;#,##0" sourceLinked="1"/>
        <c:majorTickMark val="out"/>
        <c:minorTickMark val="none"/>
        <c:tickLblPos val="nextTo"/>
        <c:crossAx val="98273920"/>
        <c:crosses val="max"/>
        <c:crossBetween val="between"/>
      </c:valAx>
      <c:dateAx>
        <c:axId val="982739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8272384"/>
        <c:crosses val="autoZero"/>
        <c:auto val="1"/>
        <c:lblOffset val="100"/>
        <c:baseTimeUnit val="months"/>
      </c:date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Savings -</a:t>
            </a:r>
            <a:r>
              <a:rPr lang="en-GB" sz="1400" baseline="0"/>
              <a:t> Marketing and Digital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'Savings Report Feeds (2)'!$U$86</c:f>
              <c:strCache>
                <c:ptCount val="1"/>
                <c:pt idx="0">
                  <c:v>Original Forecast</c:v>
                </c:pt>
              </c:strCache>
            </c:strRef>
          </c:tx>
          <c:invertIfNegative val="0"/>
          <c:cat>
            <c:numRef>
              <c:f>'Savings Report Feeds (2)'!$T$87:$T$98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(2)'!$U$87:$U$98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14250</c:v>
                </c:pt>
                <c:pt idx="3">
                  <c:v>0</c:v>
                </c:pt>
                <c:pt idx="4">
                  <c:v>0</c:v>
                </c:pt>
                <c:pt idx="5">
                  <c:v>14250</c:v>
                </c:pt>
                <c:pt idx="6">
                  <c:v>0</c:v>
                </c:pt>
                <c:pt idx="7">
                  <c:v>0</c:v>
                </c:pt>
                <c:pt idx="8">
                  <c:v>14250</c:v>
                </c:pt>
                <c:pt idx="9">
                  <c:v>0</c:v>
                </c:pt>
                <c:pt idx="10">
                  <c:v>0</c:v>
                </c:pt>
                <c:pt idx="11">
                  <c:v>14250</c:v>
                </c:pt>
              </c:numCache>
            </c:numRef>
          </c:val>
        </c:ser>
        <c:ser>
          <c:idx val="1"/>
          <c:order val="1"/>
          <c:tx>
            <c:strRef>
              <c:f>'Savings Report Feeds (2)'!$V$86</c:f>
              <c:strCache>
                <c:ptCount val="1"/>
                <c:pt idx="0">
                  <c:v>Rolling Forcast</c:v>
                </c:pt>
              </c:strCache>
            </c:strRef>
          </c:tx>
          <c:invertIfNegative val="0"/>
          <c:cat>
            <c:numRef>
              <c:f>'Savings Report Feeds (2)'!$T$87:$T$98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(2)'!$V$87:$V$98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'Savings Report Feeds (2)'!$W$86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'Savings Report Feeds (2)'!$T$87:$T$98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(2)'!$W$87:$W$98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87392"/>
        <c:axId val="98588928"/>
      </c:barChart>
      <c:lineChart>
        <c:grouping val="standard"/>
        <c:varyColors val="0"/>
        <c:ser>
          <c:idx val="3"/>
          <c:order val="3"/>
          <c:tx>
            <c:strRef>
              <c:f>'Savings Report Feeds (2)'!$X$86</c:f>
              <c:strCache>
                <c:ptCount val="1"/>
                <c:pt idx="0">
                  <c:v>Original Accumulated Forecast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7.8454673191639443E-2"/>
                  <c:y val="-4.903295683915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'Savings Report Feeds (2)'!$T$87:$T$98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(2)'!$X$87:$X$98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14250</c:v>
                </c:pt>
                <c:pt idx="3">
                  <c:v>14250</c:v>
                </c:pt>
                <c:pt idx="4">
                  <c:v>14250</c:v>
                </c:pt>
                <c:pt idx="5">
                  <c:v>28500</c:v>
                </c:pt>
                <c:pt idx="6">
                  <c:v>28500</c:v>
                </c:pt>
                <c:pt idx="7">
                  <c:v>28500</c:v>
                </c:pt>
                <c:pt idx="8">
                  <c:v>42750</c:v>
                </c:pt>
                <c:pt idx="9">
                  <c:v>42750</c:v>
                </c:pt>
                <c:pt idx="10">
                  <c:v>42750</c:v>
                </c:pt>
                <c:pt idx="11">
                  <c:v>57000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'Savings Report Feeds (2)'!$Y$86</c:f>
              <c:strCache>
                <c:ptCount val="1"/>
                <c:pt idx="0">
                  <c:v>Rolling Accumulated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'Savings Report Feeds (2)'!$T$87:$T$98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(2)'!$Y$87:$Y$98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'Savings Report Feeds (2)'!$Z$86</c:f>
              <c:strCache>
                <c:ptCount val="1"/>
                <c:pt idx="0">
                  <c:v>Actual Accumulated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cat>
            <c:numRef>
              <c:f>'Savings Report Feeds (2)'!$T$87:$T$98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(2)'!$Z$87:$Z$98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96352"/>
        <c:axId val="98594816"/>
      </c:lineChart>
      <c:dateAx>
        <c:axId val="98587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8588928"/>
        <c:crosses val="autoZero"/>
        <c:auto val="1"/>
        <c:lblOffset val="100"/>
        <c:baseTimeUnit val="months"/>
      </c:dateAx>
      <c:valAx>
        <c:axId val="98588928"/>
        <c:scaling>
          <c:orientation val="minMax"/>
        </c:scaling>
        <c:delete val="0"/>
        <c:axPos val="l"/>
        <c:numFmt formatCode="&quot;£&quot;#,##0" sourceLinked="1"/>
        <c:majorTickMark val="out"/>
        <c:minorTickMark val="none"/>
        <c:tickLblPos val="nextTo"/>
        <c:crossAx val="98587392"/>
        <c:crosses val="autoZero"/>
        <c:crossBetween val="between"/>
      </c:valAx>
      <c:valAx>
        <c:axId val="98594816"/>
        <c:scaling>
          <c:orientation val="minMax"/>
        </c:scaling>
        <c:delete val="0"/>
        <c:axPos val="r"/>
        <c:numFmt formatCode="&quot;£&quot;#,##0" sourceLinked="1"/>
        <c:majorTickMark val="out"/>
        <c:minorTickMark val="none"/>
        <c:tickLblPos val="nextTo"/>
        <c:crossAx val="98596352"/>
        <c:crosses val="max"/>
        <c:crossBetween val="between"/>
      </c:valAx>
      <c:dateAx>
        <c:axId val="9859635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8594816"/>
        <c:crosses val="autoZero"/>
        <c:auto val="1"/>
        <c:lblOffset val="100"/>
        <c:baseTimeUnit val="months"/>
      </c:date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Savings -</a:t>
            </a:r>
            <a:r>
              <a:rPr lang="en-GB" sz="1400" baseline="0"/>
              <a:t> Personnel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'Savings Report Feeds (2)'!$AD$86</c:f>
              <c:strCache>
                <c:ptCount val="1"/>
                <c:pt idx="0">
                  <c:v>Original Forecast</c:v>
                </c:pt>
              </c:strCache>
            </c:strRef>
          </c:tx>
          <c:invertIfNegative val="0"/>
          <c:cat>
            <c:numRef>
              <c:f>'Savings Report Feeds (2)'!$AC$87:$AC$98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(2)'!$AD$87:$AD$98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50000</c:v>
                </c:pt>
                <c:pt idx="3">
                  <c:v>0</c:v>
                </c:pt>
                <c:pt idx="4">
                  <c:v>0</c:v>
                </c:pt>
                <c:pt idx="5">
                  <c:v>50000</c:v>
                </c:pt>
                <c:pt idx="6">
                  <c:v>0</c:v>
                </c:pt>
                <c:pt idx="7">
                  <c:v>0</c:v>
                </c:pt>
                <c:pt idx="8">
                  <c:v>50000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'Savings Report Feeds (2)'!$AE$86</c:f>
              <c:strCache>
                <c:ptCount val="1"/>
                <c:pt idx="0">
                  <c:v>Rolling Forcast</c:v>
                </c:pt>
              </c:strCache>
            </c:strRef>
          </c:tx>
          <c:invertIfNegative val="0"/>
          <c:cat>
            <c:numRef>
              <c:f>'Savings Report Feeds (2)'!$AC$87:$AC$98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(2)'!$AE$87:$AE$98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'Savings Report Feeds (2)'!$AF$86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'Savings Report Feeds (2)'!$AC$87:$AC$98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(2)'!$AF$87:$AF$98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47424"/>
        <c:axId val="98665600"/>
      </c:barChart>
      <c:lineChart>
        <c:grouping val="standard"/>
        <c:varyColors val="0"/>
        <c:ser>
          <c:idx val="3"/>
          <c:order val="3"/>
          <c:tx>
            <c:strRef>
              <c:f>'Savings Report Feeds (2)'!$AG$86</c:f>
              <c:strCache>
                <c:ptCount val="1"/>
                <c:pt idx="0">
                  <c:v>Original Accumulated Forecast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7.8454673191639443E-2"/>
                  <c:y val="-4.903295683915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'Savings Report Feeds (2)'!$AC$87:$AC$98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(2)'!$AG$87:$AG$98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50000</c:v>
                </c:pt>
                <c:pt idx="3">
                  <c:v>50000</c:v>
                </c:pt>
                <c:pt idx="4">
                  <c:v>50000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150000</c:v>
                </c:pt>
                <c:pt idx="9">
                  <c:v>150000</c:v>
                </c:pt>
                <c:pt idx="10">
                  <c:v>150000</c:v>
                </c:pt>
                <c:pt idx="11">
                  <c:v>150000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'Savings Report Feeds (2)'!$AH$86</c:f>
              <c:strCache>
                <c:ptCount val="1"/>
                <c:pt idx="0">
                  <c:v>Rolling Accumulated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'Savings Report Feeds (2)'!$AC$87:$AC$98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(2)'!$AH$87:$AH$98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'Savings Report Feeds (2)'!$AI$86</c:f>
              <c:strCache>
                <c:ptCount val="1"/>
                <c:pt idx="0">
                  <c:v>Actual Accumulated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cat>
            <c:numRef>
              <c:f>'Savings Report Feeds (2)'!$AC$87:$AC$98</c:f>
              <c:numCache>
                <c:formatCode>mmm\-yy</c:formatCode>
                <c:ptCount val="12"/>
                <c:pt idx="0">
                  <c:v>42064</c:v>
                </c:pt>
                <c:pt idx="1">
                  <c:v>42095</c:v>
                </c:pt>
                <c:pt idx="2">
                  <c:v>42125</c:v>
                </c:pt>
                <c:pt idx="3">
                  <c:v>42156</c:v>
                </c:pt>
                <c:pt idx="4">
                  <c:v>42186</c:v>
                </c:pt>
                <c:pt idx="5">
                  <c:v>42217</c:v>
                </c:pt>
                <c:pt idx="6">
                  <c:v>42248</c:v>
                </c:pt>
                <c:pt idx="7">
                  <c:v>42278</c:v>
                </c:pt>
                <c:pt idx="8">
                  <c:v>42309</c:v>
                </c:pt>
                <c:pt idx="9">
                  <c:v>42339</c:v>
                </c:pt>
                <c:pt idx="10">
                  <c:v>42370</c:v>
                </c:pt>
                <c:pt idx="11">
                  <c:v>42401</c:v>
                </c:pt>
              </c:numCache>
            </c:numRef>
          </c:cat>
          <c:val>
            <c:numRef>
              <c:f>'Savings Report Feeds (2)'!$AI$87:$AI$98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68928"/>
        <c:axId val="98667136"/>
      </c:lineChart>
      <c:dateAx>
        <c:axId val="98647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8665600"/>
        <c:crosses val="autoZero"/>
        <c:auto val="1"/>
        <c:lblOffset val="100"/>
        <c:baseTimeUnit val="months"/>
      </c:dateAx>
      <c:valAx>
        <c:axId val="98665600"/>
        <c:scaling>
          <c:orientation val="minMax"/>
        </c:scaling>
        <c:delete val="0"/>
        <c:axPos val="l"/>
        <c:numFmt formatCode="&quot;£&quot;#,##0" sourceLinked="1"/>
        <c:majorTickMark val="out"/>
        <c:minorTickMark val="none"/>
        <c:tickLblPos val="nextTo"/>
        <c:crossAx val="98647424"/>
        <c:crosses val="autoZero"/>
        <c:crossBetween val="between"/>
      </c:valAx>
      <c:valAx>
        <c:axId val="98667136"/>
        <c:scaling>
          <c:orientation val="minMax"/>
        </c:scaling>
        <c:delete val="0"/>
        <c:axPos val="r"/>
        <c:numFmt formatCode="&quot;£&quot;#,##0" sourceLinked="1"/>
        <c:majorTickMark val="out"/>
        <c:minorTickMark val="none"/>
        <c:tickLblPos val="nextTo"/>
        <c:crossAx val="98668928"/>
        <c:crosses val="max"/>
        <c:crossBetween val="between"/>
      </c:valAx>
      <c:dateAx>
        <c:axId val="9866892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8667136"/>
        <c:crosses val="autoZero"/>
        <c:auto val="1"/>
        <c:lblOffset val="100"/>
        <c:baseTimeUnit val="months"/>
      </c:date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52916</xdr:colOff>
      <xdr:row>10</xdr:row>
      <xdr:rowOff>51857</xdr:rowOff>
    </xdr:from>
    <xdr:to>
      <xdr:col>10</xdr:col>
      <xdr:colOff>243415</xdr:colOff>
      <xdr:row>37</xdr:row>
      <xdr:rowOff>52916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56</xdr:row>
      <xdr:rowOff>20108</xdr:rowOff>
    </xdr:from>
    <xdr:to>
      <xdr:col>8</xdr:col>
      <xdr:colOff>571501</xdr:colOff>
      <xdr:row>82</xdr:row>
      <xdr:rowOff>52916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127000</xdr:colOff>
      <xdr:row>56</xdr:row>
      <xdr:rowOff>31750</xdr:rowOff>
    </xdr:from>
    <xdr:to>
      <xdr:col>19</xdr:col>
      <xdr:colOff>127001</xdr:colOff>
      <xdr:row>82</xdr:row>
      <xdr:rowOff>64558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56</xdr:row>
      <xdr:rowOff>0</xdr:rowOff>
    </xdr:from>
    <xdr:to>
      <xdr:col>30</xdr:col>
      <xdr:colOff>698500</xdr:colOff>
      <xdr:row>82</xdr:row>
      <xdr:rowOff>32808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42333</xdr:colOff>
      <xdr:row>56</xdr:row>
      <xdr:rowOff>10583</xdr:rowOff>
    </xdr:from>
    <xdr:to>
      <xdr:col>42</xdr:col>
      <xdr:colOff>148167</xdr:colOff>
      <xdr:row>82</xdr:row>
      <xdr:rowOff>43391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127000</xdr:colOff>
      <xdr:row>99</xdr:row>
      <xdr:rowOff>10584</xdr:rowOff>
    </xdr:from>
    <xdr:to>
      <xdr:col>8</xdr:col>
      <xdr:colOff>508001</xdr:colOff>
      <xdr:row>125</xdr:row>
      <xdr:rowOff>43393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116416</xdr:colOff>
      <xdr:row>99</xdr:row>
      <xdr:rowOff>31751</xdr:rowOff>
    </xdr:from>
    <xdr:to>
      <xdr:col>18</xdr:col>
      <xdr:colOff>433917</xdr:colOff>
      <xdr:row>125</xdr:row>
      <xdr:rowOff>64560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10583</xdr:colOff>
      <xdr:row>100</xdr:row>
      <xdr:rowOff>31749</xdr:rowOff>
    </xdr:from>
    <xdr:to>
      <xdr:col>30</xdr:col>
      <xdr:colOff>709084</xdr:colOff>
      <xdr:row>126</xdr:row>
      <xdr:rowOff>64558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31750</xdr:colOff>
      <xdr:row>100</xdr:row>
      <xdr:rowOff>21166</xdr:rowOff>
    </xdr:from>
    <xdr:to>
      <xdr:col>42</xdr:col>
      <xdr:colOff>137584</xdr:colOff>
      <xdr:row>126</xdr:row>
      <xdr:rowOff>53975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142</xdr:row>
      <xdr:rowOff>0</xdr:rowOff>
    </xdr:from>
    <xdr:to>
      <xdr:col>9</xdr:col>
      <xdr:colOff>455084</xdr:colOff>
      <xdr:row>168</xdr:row>
      <xdr:rowOff>32809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191</xdr:row>
      <xdr:rowOff>0</xdr:rowOff>
    </xdr:from>
    <xdr:to>
      <xdr:col>9</xdr:col>
      <xdr:colOff>455084</xdr:colOff>
      <xdr:row>217</xdr:row>
      <xdr:rowOff>32808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624417</xdr:colOff>
      <xdr:row>190</xdr:row>
      <xdr:rowOff>137583</xdr:rowOff>
    </xdr:from>
    <xdr:to>
      <xdr:col>21</xdr:col>
      <xdr:colOff>571501</xdr:colOff>
      <xdr:row>217</xdr:row>
      <xdr:rowOff>22225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0</xdr:colOff>
      <xdr:row>190</xdr:row>
      <xdr:rowOff>105833</xdr:rowOff>
    </xdr:from>
    <xdr:to>
      <xdr:col>34</xdr:col>
      <xdr:colOff>158750</xdr:colOff>
      <xdr:row>216</xdr:row>
      <xdr:rowOff>138642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curement\Admin\Reporting\ExCo\PO%20report%20from%2001%20Mar%202011%20to%2001%20Sep%202014%20for%20ExCo%20v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acro1"/>
      <sheetName val="Pivot All FY"/>
      <sheetName val="Pivot 13-14 &amp; 14-15"/>
      <sheetName val="Original Analysis"/>
      <sheetName val="Original Report"/>
      <sheetName val="New Analysis List Review"/>
      <sheetName val="New Analysis All FY"/>
      <sheetName val="Sheet5"/>
      <sheetName val="New Analysis 13-14 &amp; 14-15 G4S"/>
      <sheetName val="Info"/>
      <sheetName val="Final Report"/>
      <sheetName val="Analysis after CB Comments"/>
      <sheetName val="Sheet2"/>
      <sheetName val="Final Report v2"/>
    </sheetNames>
    <sheetDataSet>
      <sheetData sheetId="0" refreshError="1"/>
      <sheetData sheetId="1">
        <row r="60">
          <cell r="A6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K3" t="str">
            <v>Marketing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tables/table1.xml><?xml version="1.0" encoding="utf-8"?>
<table xmlns="http://schemas.openxmlformats.org/spreadsheetml/2006/main" id="3" name="Table24" displayName="Table24" ref="A1:AX150" totalsRowShown="0" headerRowDxfId="103" dataDxfId="102">
  <autoFilter ref="A1:AX150"/>
  <tableColumns count="50">
    <tableColumn id="1" name="Strategic Objective" dataDxfId="101"/>
    <tableColumn id="49" name="Procurement Project Title" dataDxfId="100"/>
    <tableColumn id="2" name="Area of Council" dataDxfId="99"/>
    <tableColumn id="50" name="Reports" dataDxfId="98"/>
    <tableColumn id="48" name="Project Sponsor" dataDxfId="97"/>
    <tableColumn id="3" name="Budget Cost Centre" dataDxfId="96"/>
    <tableColumn id="47" name="Regularity" dataDxfId="95"/>
    <tableColumn id="4" name="Supplier" dataDxfId="94"/>
    <tableColumn id="5" name="Contract Owner" dataDxfId="93"/>
    <tableColumn id="6" name="Type of Saving" dataDxfId="92"/>
    <tableColumn id="7" name="Forecast" dataDxfId="91"/>
    <tableColumn id="8" name="Orginal Forecast Mar 15" dataDxfId="90"/>
    <tableColumn id="9" name="Rolling Forecast Mar 15" dataDxfId="89"/>
    <tableColumn id="10" name="Actual Mar 15" dataDxfId="88"/>
    <tableColumn id="11" name="Orginal Forecast Apr 15" dataDxfId="87"/>
    <tableColumn id="12" name="Rolling Forecast Apr 15" dataDxfId="86"/>
    <tableColumn id="13" name="Actual Apr 15" dataDxfId="85"/>
    <tableColumn id="14" name="Orginal Forecast May 15" dataDxfId="84"/>
    <tableColumn id="15" name="Rolling Forecast May 15" dataDxfId="83"/>
    <tableColumn id="16" name="Actual May 15" dataDxfId="82"/>
    <tableColumn id="17" name="Original Forecast Jun 15" dataDxfId="81"/>
    <tableColumn id="18" name="Rolling Forecast Jun 15" dataDxfId="80"/>
    <tableColumn id="19" name="Actual Jun 15" dataDxfId="79"/>
    <tableColumn id="20" name="Original Forecast Jul 15" dataDxfId="78"/>
    <tableColumn id="21" name="Rolling Forecast Jul 15" dataDxfId="77"/>
    <tableColumn id="22" name="Actual Jul 15" dataDxfId="76"/>
    <tableColumn id="23" name="Original Forecast Aug 15" dataDxfId="75"/>
    <tableColumn id="24" name="Rolling Forecast Aug 15" dataDxfId="74"/>
    <tableColumn id="25" name="Actual Aug 15" dataDxfId="73"/>
    <tableColumn id="26" name="Original Forecast Sep 15" dataDxfId="72"/>
    <tableColumn id="27" name="Rolling Forecast Sep 15" dataDxfId="71"/>
    <tableColumn id="28" name="Actual Sep 15" dataDxfId="70"/>
    <tableColumn id="29" name="Original Forecast Oct 15" dataDxfId="69"/>
    <tableColumn id="30" name="Rolling Forecast Oct 15" dataDxfId="68"/>
    <tableColumn id="31" name="Actual Oct 15" dataDxfId="67"/>
    <tableColumn id="32" name="Original Forecast Nov 15" dataDxfId="66"/>
    <tableColumn id="33" name="Rolling Forecast Nov 15" dataDxfId="65"/>
    <tableColumn id="34" name="Actual Nov 15" dataDxfId="64"/>
    <tableColumn id="35" name="Original Forecast Dec 15" dataDxfId="63"/>
    <tableColumn id="36" name="Rolling Forecast Dec 15" dataDxfId="62"/>
    <tableColumn id="37" name="Actual Dec 15" dataDxfId="61"/>
    <tableColumn id="38" name="Original Forecast Jan 16" dataDxfId="60"/>
    <tableColumn id="39" name="Rolling Forecast Jan 16" dataDxfId="59"/>
    <tableColumn id="40" name="Actual Jan 16" dataDxfId="58"/>
    <tableColumn id="41" name="Original Forecast Feb 16" dataDxfId="57"/>
    <tableColumn id="42" name="Rolling Forecast Feb 16" dataDxfId="56"/>
    <tableColumn id="43" name="Actual Feb 16" dataDxfId="55"/>
    <tableColumn id="44" name="Signed off date" dataDxfId="54"/>
    <tableColumn id="46" name="Signed off by" dataDxfId="53"/>
    <tableColumn id="45" name="Comments" dataDxfId="5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242" displayName="Table242" ref="A1:AX150" totalsRowShown="0" headerRowDxfId="51" dataDxfId="50">
  <autoFilter ref="A1:AX150"/>
  <tableColumns count="50">
    <tableColumn id="1" name="Strategic Objective" dataDxfId="49"/>
    <tableColumn id="49" name="Procurement Project Title" dataDxfId="48"/>
    <tableColumn id="2" name="Area of Council" dataDxfId="47"/>
    <tableColumn id="50" name="Reports" dataDxfId="46"/>
    <tableColumn id="48" name="Project Sponsor" dataDxfId="45"/>
    <tableColumn id="3" name="Budget Cost Centre" dataDxfId="44"/>
    <tableColumn id="47" name="Regularity" dataDxfId="43"/>
    <tableColumn id="4" name="Supplier" dataDxfId="42"/>
    <tableColumn id="5" name="Contract Owner" dataDxfId="41"/>
    <tableColumn id="6" name="Type of Saving" dataDxfId="40"/>
    <tableColumn id="7" name="Forecast" dataDxfId="39"/>
    <tableColumn id="8" name="Orginal Forecast Q1 2015-16" dataDxfId="38"/>
    <tableColumn id="9" name="Rolling Forecast Q1 2015-16" dataDxfId="37"/>
    <tableColumn id="10" name="Actual Q1 2015-16" dataDxfId="36"/>
    <tableColumn id="11" name="Orginal Forecast Q2 2015-16" dataDxfId="35"/>
    <tableColumn id="12" name="Rolling Forecast Q2 2015-16" dataDxfId="34"/>
    <tableColumn id="13" name="Actual Q2 2015-16" dataDxfId="33"/>
    <tableColumn id="14" name="Orginal Forecast Q3 2015-16" dataDxfId="32"/>
    <tableColumn id="15" name="Rolling Forecast Q3 2015-16" dataDxfId="31"/>
    <tableColumn id="16" name="Actual Q3 2015-16" dataDxfId="30"/>
    <tableColumn id="17" name="Orginal Forecast Q4 2015-16" dataDxfId="29"/>
    <tableColumn id="18" name="Rolling Forecast Q4 2015-16" dataDxfId="28"/>
    <tableColumn id="19" name="Actual Q4 2015-16" dataDxfId="27"/>
    <tableColumn id="20" name="Original Forecast Jul 15" dataDxfId="26"/>
    <tableColumn id="21" name="Rolling Forecast Jul 15" dataDxfId="25"/>
    <tableColumn id="22" name="Actual Jul 15" dataDxfId="24"/>
    <tableColumn id="23" name="Original Forecast Aug 15" dataDxfId="23"/>
    <tableColumn id="24" name="Rolling Forecast Aug 15" dataDxfId="22"/>
    <tableColumn id="25" name="Actual Aug 15" dataDxfId="21"/>
    <tableColumn id="26" name="Original Forecast Sep 15" dataDxfId="20"/>
    <tableColumn id="27" name="Rolling Forecast Sep 15" dataDxfId="19"/>
    <tableColumn id="28" name="Actual Sep 15" dataDxfId="18"/>
    <tableColumn id="29" name="Original Forecast Oct 15" dataDxfId="17"/>
    <tableColumn id="30" name="Rolling Forecast Oct 15" dataDxfId="16"/>
    <tableColumn id="31" name="Actual Oct 15" dataDxfId="15"/>
    <tableColumn id="32" name="Original Forecast Nov 15" dataDxfId="14"/>
    <tableColumn id="33" name="Rolling Forecast Nov 15" dataDxfId="13"/>
    <tableColumn id="34" name="Actual Nov 15" dataDxfId="12"/>
    <tableColumn id="35" name="Original Forecast Dec 15" dataDxfId="11"/>
    <tableColumn id="36" name="Rolling Forecast Dec 15" dataDxfId="10"/>
    <tableColumn id="37" name="Actual Dec 15" dataDxfId="9"/>
    <tableColumn id="38" name="Original Forecast Jan 16" dataDxfId="8"/>
    <tableColumn id="39" name="Rolling Forecast Jan 16" dataDxfId="7"/>
    <tableColumn id="40" name="Actual Jan 16" dataDxfId="6"/>
    <tableColumn id="41" name="Original Forecast Feb 16" dataDxfId="5"/>
    <tableColumn id="42" name="Rolling Forecast Feb 16" dataDxfId="4"/>
    <tableColumn id="43" name="Actual Feb 16" dataDxfId="3"/>
    <tableColumn id="44" name="Signed off date" dataDxfId="2"/>
    <tableColumn id="46" name="Signed off by" dataDxfId="1"/>
    <tableColumn id="45" name="Comme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92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07" sqref="D107:D113"/>
    </sheetView>
  </sheetViews>
  <sheetFormatPr defaultColWidth="0" defaultRowHeight="12" x14ac:dyDescent="0.25"/>
  <cols>
    <col min="1" max="1" width="23.140625" style="8" bestFit="1" customWidth="1"/>
    <col min="2" max="2" width="24.140625" style="8" bestFit="1" customWidth="1"/>
    <col min="3" max="3" width="26.7109375" style="21" bestFit="1" customWidth="1"/>
    <col min="4" max="4" width="11.5703125" style="21" bestFit="1" customWidth="1"/>
    <col min="5" max="5" width="19.5703125" style="21" bestFit="1" customWidth="1"/>
    <col min="6" max="6" width="17.85546875" style="10" bestFit="1" customWidth="1"/>
    <col min="7" max="7" width="11.140625" style="10" bestFit="1" customWidth="1"/>
    <col min="8" max="8" width="9.85546875" style="21" bestFit="1" customWidth="1"/>
    <col min="9" max="9" width="14.140625" style="8" bestFit="1" customWidth="1"/>
    <col min="10" max="10" width="15.85546875" style="8" bestFit="1" customWidth="1"/>
    <col min="11" max="11" width="14.28515625" style="8" customWidth="1"/>
    <col min="12" max="12" width="21.140625" style="24" bestFit="1" customWidth="1"/>
    <col min="13" max="13" width="21" style="24" bestFit="1" customWidth="1"/>
    <col min="14" max="14" width="14" style="25" bestFit="1" customWidth="1"/>
    <col min="15" max="15" width="20.7109375" style="24" bestFit="1" customWidth="1"/>
    <col min="16" max="16" width="20.5703125" style="24" bestFit="1" customWidth="1"/>
    <col min="17" max="17" width="13.5703125" style="25" bestFit="1" customWidth="1"/>
    <col min="18" max="18" width="21.28515625" style="24" bestFit="1" customWidth="1"/>
    <col min="19" max="19" width="21.140625" style="24" bestFit="1" customWidth="1"/>
    <col min="20" max="20" width="14.140625" style="25" bestFit="1" customWidth="1"/>
    <col min="21" max="21" width="18.85546875" style="24" bestFit="1" customWidth="1"/>
    <col min="22" max="22" width="20.42578125" style="24" bestFit="1" customWidth="1"/>
    <col min="23" max="23" width="13.42578125" style="25" bestFit="1" customWidth="1"/>
    <col min="24" max="24" width="18.42578125" style="24" bestFit="1" customWidth="1"/>
    <col min="25" max="25" width="20" style="24" bestFit="1" customWidth="1"/>
    <col min="26" max="26" width="13" style="25" bestFit="1" customWidth="1"/>
    <col min="27" max="27" width="19.140625" style="24" bestFit="1" customWidth="1"/>
    <col min="28" max="28" width="20.7109375" style="24" bestFit="1" customWidth="1"/>
    <col min="29" max="29" width="13.85546875" style="25" bestFit="1" customWidth="1"/>
    <col min="30" max="30" width="19" style="24" bestFit="1" customWidth="1"/>
    <col min="31" max="31" width="20.5703125" style="24" bestFit="1" customWidth="1"/>
    <col min="32" max="32" width="13.5703125" style="25" bestFit="1" customWidth="1"/>
    <col min="33" max="33" width="18.85546875" style="24" bestFit="1" customWidth="1"/>
    <col min="34" max="34" width="20.42578125" style="24" bestFit="1" customWidth="1"/>
    <col min="35" max="35" width="13.42578125" style="25" bestFit="1" customWidth="1"/>
    <col min="36" max="36" width="19.140625" style="24" bestFit="1" customWidth="1"/>
    <col min="37" max="37" width="20.7109375" style="24" bestFit="1" customWidth="1"/>
    <col min="38" max="38" width="13.85546875" style="25" bestFit="1" customWidth="1"/>
    <col min="39" max="39" width="19.140625" style="24" bestFit="1" customWidth="1"/>
    <col min="40" max="40" width="20.7109375" style="24" bestFit="1" customWidth="1"/>
    <col min="41" max="41" width="13.85546875" style="25" bestFit="1" customWidth="1"/>
    <col min="42" max="42" width="18.7109375" style="24" bestFit="1" customWidth="1"/>
    <col min="43" max="43" width="20.28515625" style="24" bestFit="1" customWidth="1"/>
    <col min="44" max="44" width="13.28515625" style="25" bestFit="1" customWidth="1"/>
    <col min="45" max="45" width="21.28515625" style="24" bestFit="1" customWidth="1"/>
    <col min="46" max="46" width="20.5703125" style="24" bestFit="1" customWidth="1"/>
    <col min="47" max="47" width="13.5703125" style="25" bestFit="1" customWidth="1"/>
    <col min="48" max="48" width="14.42578125" style="21" bestFit="1" customWidth="1"/>
    <col min="49" max="49" width="18.7109375" style="21" bestFit="1" customWidth="1"/>
    <col min="50" max="50" width="140" style="26" bestFit="1" customWidth="1"/>
    <col min="51" max="53" width="50.28515625" style="7" hidden="1" customWidth="1"/>
    <col min="54" max="54" width="11.140625" style="7" hidden="1" customWidth="1"/>
    <col min="55" max="55" width="7" style="7" hidden="1" customWidth="1"/>
    <col min="56" max="56" width="8.5703125" style="7" hidden="1" customWidth="1"/>
    <col min="57" max="57" width="11.5703125" style="7" hidden="1" customWidth="1"/>
    <col min="58" max="58" width="12.7109375" style="7" hidden="1" customWidth="1"/>
    <col min="59" max="59" width="14.42578125" style="7" hidden="1" customWidth="1"/>
    <col min="60" max="16384" width="50.28515625" style="7" hidden="1"/>
  </cols>
  <sheetData>
    <row r="1" spans="1:50" x14ac:dyDescent="0.25">
      <c r="A1" s="2" t="s">
        <v>85</v>
      </c>
      <c r="B1" s="2" t="s">
        <v>86</v>
      </c>
      <c r="C1" s="3" t="s">
        <v>87</v>
      </c>
      <c r="D1" s="3" t="s">
        <v>46</v>
      </c>
      <c r="E1" s="3" t="s">
        <v>224</v>
      </c>
      <c r="F1" s="4" t="s">
        <v>17</v>
      </c>
      <c r="G1" s="4" t="s">
        <v>24</v>
      </c>
      <c r="H1" s="3" t="s">
        <v>16</v>
      </c>
      <c r="I1" s="5" t="s">
        <v>214</v>
      </c>
      <c r="J1" s="5" t="s">
        <v>0</v>
      </c>
      <c r="K1" s="5" t="s">
        <v>10</v>
      </c>
      <c r="L1" s="6" t="s">
        <v>53</v>
      </c>
      <c r="M1" s="6" t="s">
        <v>54</v>
      </c>
      <c r="N1" s="6" t="s">
        <v>34</v>
      </c>
      <c r="O1" s="6" t="s">
        <v>55</v>
      </c>
      <c r="P1" s="6" t="s">
        <v>56</v>
      </c>
      <c r="Q1" s="6" t="s">
        <v>35</v>
      </c>
      <c r="R1" s="6" t="s">
        <v>57</v>
      </c>
      <c r="S1" s="6" t="s">
        <v>58</v>
      </c>
      <c r="T1" s="6" t="s">
        <v>36</v>
      </c>
      <c r="U1" s="6" t="s">
        <v>59</v>
      </c>
      <c r="V1" s="6" t="s">
        <v>60</v>
      </c>
      <c r="W1" s="6" t="s">
        <v>37</v>
      </c>
      <c r="X1" s="6" t="s">
        <v>61</v>
      </c>
      <c r="Y1" s="6" t="s">
        <v>62</v>
      </c>
      <c r="Z1" s="6" t="s">
        <v>38</v>
      </c>
      <c r="AA1" s="6" t="s">
        <v>63</v>
      </c>
      <c r="AB1" s="6" t="s">
        <v>64</v>
      </c>
      <c r="AC1" s="6" t="s">
        <v>39</v>
      </c>
      <c r="AD1" s="6" t="s">
        <v>65</v>
      </c>
      <c r="AE1" s="6" t="s">
        <v>66</v>
      </c>
      <c r="AF1" s="6" t="s">
        <v>40</v>
      </c>
      <c r="AG1" s="6" t="s">
        <v>67</v>
      </c>
      <c r="AH1" s="6" t="s">
        <v>68</v>
      </c>
      <c r="AI1" s="6" t="s">
        <v>41</v>
      </c>
      <c r="AJ1" s="6" t="s">
        <v>69</v>
      </c>
      <c r="AK1" s="6" t="s">
        <v>70</v>
      </c>
      <c r="AL1" s="6" t="s">
        <v>42</v>
      </c>
      <c r="AM1" s="6" t="s">
        <v>71</v>
      </c>
      <c r="AN1" s="6" t="s">
        <v>72</v>
      </c>
      <c r="AO1" s="6" t="s">
        <v>43</v>
      </c>
      <c r="AP1" s="6" t="s">
        <v>73</v>
      </c>
      <c r="AQ1" s="6" t="s">
        <v>74</v>
      </c>
      <c r="AR1" s="6" t="s">
        <v>44</v>
      </c>
      <c r="AS1" s="6" t="s">
        <v>75</v>
      </c>
      <c r="AT1" s="6" t="s">
        <v>76</v>
      </c>
      <c r="AU1" s="6" t="s">
        <v>45</v>
      </c>
      <c r="AV1" s="3" t="s">
        <v>1</v>
      </c>
      <c r="AW1" s="3" t="s">
        <v>6</v>
      </c>
      <c r="AX1" s="3" t="s">
        <v>12</v>
      </c>
    </row>
    <row r="2" spans="1:50" x14ac:dyDescent="0.25">
      <c r="A2" s="8" t="s">
        <v>199</v>
      </c>
      <c r="B2" s="8" t="s">
        <v>88</v>
      </c>
      <c r="C2" s="9" t="s">
        <v>48</v>
      </c>
      <c r="D2" s="9" t="s">
        <v>81</v>
      </c>
      <c r="E2" s="9"/>
      <c r="H2" s="9" t="s">
        <v>52</v>
      </c>
      <c r="I2" s="8" t="s">
        <v>28</v>
      </c>
      <c r="J2" s="8" t="s">
        <v>83</v>
      </c>
      <c r="L2" s="11">
        <v>2000000</v>
      </c>
      <c r="M2" s="11">
        <v>0</v>
      </c>
      <c r="N2" s="11">
        <v>2000000</v>
      </c>
      <c r="O2" s="11">
        <v>0</v>
      </c>
      <c r="P2" s="11">
        <v>0</v>
      </c>
      <c r="Q2" s="11">
        <v>0</v>
      </c>
      <c r="R2" s="11">
        <v>0</v>
      </c>
      <c r="S2" s="11">
        <v>0</v>
      </c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0</v>
      </c>
      <c r="Z2" s="11">
        <v>0</v>
      </c>
      <c r="AA2" s="11">
        <v>0</v>
      </c>
      <c r="AB2" s="11">
        <v>0</v>
      </c>
      <c r="AC2" s="11">
        <v>0</v>
      </c>
      <c r="AD2" s="11">
        <v>0</v>
      </c>
      <c r="AE2" s="11">
        <v>0</v>
      </c>
      <c r="AF2" s="11">
        <v>0</v>
      </c>
      <c r="AG2" s="11">
        <v>0</v>
      </c>
      <c r="AH2" s="11">
        <v>0</v>
      </c>
      <c r="AI2" s="11">
        <v>0</v>
      </c>
      <c r="AJ2" s="11">
        <v>0</v>
      </c>
      <c r="AK2" s="11">
        <v>0</v>
      </c>
      <c r="AL2" s="11">
        <v>0</v>
      </c>
      <c r="AM2" s="11">
        <v>0</v>
      </c>
      <c r="AN2" s="11">
        <v>0</v>
      </c>
      <c r="AO2" s="11">
        <v>0</v>
      </c>
      <c r="AP2" s="11">
        <v>0</v>
      </c>
      <c r="AQ2" s="11">
        <v>0</v>
      </c>
      <c r="AR2" s="11">
        <v>0</v>
      </c>
      <c r="AS2" s="11">
        <v>0</v>
      </c>
      <c r="AT2" s="11">
        <v>0</v>
      </c>
      <c r="AU2" s="11">
        <v>0</v>
      </c>
      <c r="AV2" s="13"/>
      <c r="AW2" s="9"/>
      <c r="AX2" s="14"/>
    </row>
    <row r="3" spans="1:50" x14ac:dyDescent="0.25">
      <c r="A3" s="8" t="s">
        <v>200</v>
      </c>
      <c r="B3" s="8" t="s">
        <v>89</v>
      </c>
      <c r="C3" s="9" t="s">
        <v>78</v>
      </c>
      <c r="D3" s="9" t="s">
        <v>81</v>
      </c>
      <c r="E3" s="9"/>
      <c r="H3" s="9" t="s">
        <v>215</v>
      </c>
      <c r="J3" s="8" t="s">
        <v>83</v>
      </c>
      <c r="L3" s="11">
        <v>8000000</v>
      </c>
      <c r="M3" s="11">
        <v>7000000</v>
      </c>
      <c r="N3" s="11">
        <v>5000000</v>
      </c>
      <c r="O3" s="11">
        <v>0</v>
      </c>
      <c r="P3" s="11">
        <v>0</v>
      </c>
      <c r="Q3" s="11">
        <v>0</v>
      </c>
      <c r="R3" s="11">
        <v>100000</v>
      </c>
      <c r="S3" s="11">
        <v>70000</v>
      </c>
      <c r="T3" s="11">
        <v>50000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100000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100000</v>
      </c>
      <c r="AK3" s="11">
        <v>0</v>
      </c>
      <c r="AL3" s="11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>
        <v>100000</v>
      </c>
      <c r="AT3" s="11">
        <v>0</v>
      </c>
      <c r="AU3" s="11">
        <v>0</v>
      </c>
      <c r="AV3" s="13"/>
      <c r="AW3" s="9"/>
      <c r="AX3" s="14"/>
    </row>
    <row r="4" spans="1:50" x14ac:dyDescent="0.25">
      <c r="A4" s="8" t="s">
        <v>201</v>
      </c>
      <c r="B4" s="8" t="s">
        <v>90</v>
      </c>
      <c r="C4" s="9" t="s">
        <v>78</v>
      </c>
      <c r="D4" s="9" t="s">
        <v>82</v>
      </c>
      <c r="E4" s="9"/>
      <c r="H4" s="9" t="s">
        <v>216</v>
      </c>
      <c r="J4" s="8" t="s">
        <v>77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68750</v>
      </c>
      <c r="S4" s="11">
        <v>60000</v>
      </c>
      <c r="T4" s="11">
        <v>70000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68750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1">
        <v>0</v>
      </c>
      <c r="AI4" s="11">
        <v>0</v>
      </c>
      <c r="AJ4" s="11">
        <v>68750</v>
      </c>
      <c r="AK4" s="11">
        <v>0</v>
      </c>
      <c r="AL4" s="11">
        <v>0</v>
      </c>
      <c r="AM4" s="11">
        <v>0</v>
      </c>
      <c r="AN4" s="11">
        <v>0</v>
      </c>
      <c r="AO4" s="11">
        <v>0</v>
      </c>
      <c r="AP4" s="11">
        <v>0</v>
      </c>
      <c r="AQ4" s="11">
        <v>0</v>
      </c>
      <c r="AR4" s="11">
        <v>0</v>
      </c>
      <c r="AS4" s="11">
        <v>68750</v>
      </c>
      <c r="AT4" s="11">
        <v>0</v>
      </c>
      <c r="AU4" s="11">
        <v>0</v>
      </c>
      <c r="AV4" s="13"/>
      <c r="AW4" s="9"/>
      <c r="AX4" s="14"/>
    </row>
    <row r="5" spans="1:50" x14ac:dyDescent="0.25">
      <c r="A5" s="8" t="s">
        <v>202</v>
      </c>
      <c r="B5" s="8" t="s">
        <v>91</v>
      </c>
      <c r="C5" s="9" t="s">
        <v>47</v>
      </c>
      <c r="D5" s="9" t="s">
        <v>82</v>
      </c>
      <c r="E5" s="9"/>
      <c r="H5" s="9" t="s">
        <v>217</v>
      </c>
      <c r="J5" s="8" t="s">
        <v>77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493000</v>
      </c>
      <c r="S5" s="11">
        <v>500000</v>
      </c>
      <c r="T5" s="11">
        <v>600000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493000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v>0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1">
        <v>0</v>
      </c>
      <c r="AV5" s="13"/>
      <c r="AW5" s="9"/>
      <c r="AX5" s="14"/>
    </row>
    <row r="6" spans="1:50" x14ac:dyDescent="0.25">
      <c r="A6" s="8" t="s">
        <v>203</v>
      </c>
      <c r="B6" s="8" t="s">
        <v>92</v>
      </c>
      <c r="C6" s="9" t="s">
        <v>47</v>
      </c>
      <c r="D6" s="9" t="s">
        <v>225</v>
      </c>
      <c r="E6" s="9"/>
      <c r="H6" s="9" t="s">
        <v>218</v>
      </c>
      <c r="J6" s="8" t="s">
        <v>23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50000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50000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v>0</v>
      </c>
      <c r="AJ6" s="11">
        <v>50000</v>
      </c>
      <c r="AK6" s="11">
        <v>0</v>
      </c>
      <c r="AL6" s="11">
        <v>0</v>
      </c>
      <c r="AM6" s="11">
        <v>0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1">
        <v>50000</v>
      </c>
      <c r="AT6" s="11">
        <v>0</v>
      </c>
      <c r="AU6" s="11">
        <v>0</v>
      </c>
      <c r="AV6" s="13"/>
      <c r="AW6" s="9"/>
      <c r="AX6" s="14"/>
    </row>
    <row r="7" spans="1:50" x14ac:dyDescent="0.25">
      <c r="A7" s="8" t="s">
        <v>204</v>
      </c>
      <c r="B7" s="8" t="s">
        <v>93</v>
      </c>
      <c r="C7" s="9" t="s">
        <v>47</v>
      </c>
      <c r="D7" s="9" t="s">
        <v>225</v>
      </c>
      <c r="E7" s="9"/>
      <c r="H7" s="9" t="s">
        <v>219</v>
      </c>
      <c r="J7" s="8" t="s">
        <v>83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250000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250000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  <c r="AV7" s="13"/>
      <c r="AW7" s="9"/>
      <c r="AX7" s="14"/>
    </row>
    <row r="8" spans="1:50" x14ac:dyDescent="0.25">
      <c r="A8" s="8" t="s">
        <v>205</v>
      </c>
      <c r="B8" s="8" t="s">
        <v>94</v>
      </c>
      <c r="C8" s="9" t="s">
        <v>78</v>
      </c>
      <c r="D8" s="9" t="s">
        <v>33</v>
      </c>
      <c r="E8" s="9"/>
      <c r="H8" s="9" t="s">
        <v>220</v>
      </c>
      <c r="J8" s="8" t="s">
        <v>77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250000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250000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3"/>
      <c r="AW8" s="9"/>
      <c r="AX8" s="14"/>
    </row>
    <row r="9" spans="1:50" x14ac:dyDescent="0.25">
      <c r="A9" s="8" t="s">
        <v>206</v>
      </c>
      <c r="B9" s="8" t="s">
        <v>95</v>
      </c>
      <c r="C9" s="29" t="s">
        <v>48</v>
      </c>
      <c r="D9" s="29" t="s">
        <v>33</v>
      </c>
      <c r="E9" s="29"/>
      <c r="F9" s="30"/>
      <c r="G9" s="30"/>
      <c r="H9" s="9" t="s">
        <v>221</v>
      </c>
      <c r="I9" s="31"/>
      <c r="J9" s="31" t="s">
        <v>23</v>
      </c>
      <c r="K9" s="31"/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32"/>
      <c r="AW9" s="29"/>
      <c r="AX9" s="33"/>
    </row>
    <row r="10" spans="1:50" x14ac:dyDescent="0.25">
      <c r="A10" s="8" t="s">
        <v>207</v>
      </c>
      <c r="B10" s="8" t="s">
        <v>96</v>
      </c>
      <c r="C10" s="29" t="s">
        <v>78</v>
      </c>
      <c r="D10" s="29" t="s">
        <v>81</v>
      </c>
      <c r="E10" s="29"/>
      <c r="F10" s="30"/>
      <c r="G10" s="30"/>
      <c r="H10" s="9" t="s">
        <v>215</v>
      </c>
      <c r="I10" s="31"/>
      <c r="J10" s="31" t="s">
        <v>23</v>
      </c>
      <c r="K10" s="31"/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20000</v>
      </c>
      <c r="S10" s="11">
        <v>0</v>
      </c>
      <c r="T10" s="11">
        <v>15000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20000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20000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20000</v>
      </c>
      <c r="AT10" s="11">
        <v>0</v>
      </c>
      <c r="AU10" s="11">
        <v>0</v>
      </c>
      <c r="AV10" s="32"/>
      <c r="AW10" s="29"/>
      <c r="AX10" s="33"/>
    </row>
    <row r="11" spans="1:50" x14ac:dyDescent="0.25">
      <c r="A11" s="8" t="s">
        <v>208</v>
      </c>
      <c r="B11" s="8" t="s">
        <v>97</v>
      </c>
      <c r="C11" s="29" t="s">
        <v>48</v>
      </c>
      <c r="D11" s="29" t="s">
        <v>82</v>
      </c>
      <c r="E11" s="29"/>
      <c r="F11" s="30"/>
      <c r="G11" s="30"/>
      <c r="H11" s="9" t="s">
        <v>216</v>
      </c>
      <c r="I11" s="31"/>
      <c r="J11" s="31" t="s">
        <v>23</v>
      </c>
      <c r="K11" s="31"/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18125</v>
      </c>
      <c r="S11" s="11">
        <v>0</v>
      </c>
      <c r="T11" s="11">
        <v>20000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18125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18125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18125</v>
      </c>
      <c r="AT11" s="11">
        <v>0</v>
      </c>
      <c r="AU11" s="11">
        <v>0</v>
      </c>
      <c r="AV11" s="32"/>
      <c r="AW11" s="29"/>
      <c r="AX11" s="33"/>
    </row>
    <row r="12" spans="1:50" x14ac:dyDescent="0.25">
      <c r="A12" s="8" t="s">
        <v>209</v>
      </c>
      <c r="B12" s="8" t="s">
        <v>98</v>
      </c>
      <c r="C12" s="29" t="s">
        <v>48</v>
      </c>
      <c r="D12" s="29" t="s">
        <v>33</v>
      </c>
      <c r="E12" s="29"/>
      <c r="F12" s="30"/>
      <c r="G12" s="30"/>
      <c r="H12" s="9" t="s">
        <v>217</v>
      </c>
      <c r="I12" s="31"/>
      <c r="J12" s="31" t="s">
        <v>23</v>
      </c>
      <c r="K12" s="31"/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32"/>
      <c r="AW12" s="29"/>
      <c r="AX12" s="33"/>
    </row>
    <row r="13" spans="1:50" x14ac:dyDescent="0.25">
      <c r="A13" s="8" t="s">
        <v>210</v>
      </c>
      <c r="B13" s="8" t="s">
        <v>99</v>
      </c>
      <c r="C13" s="29" t="s">
        <v>51</v>
      </c>
      <c r="D13" s="29" t="s">
        <v>225</v>
      </c>
      <c r="E13" s="29"/>
      <c r="F13" s="30"/>
      <c r="G13" s="30"/>
      <c r="H13" s="9" t="s">
        <v>218</v>
      </c>
      <c r="I13" s="31"/>
      <c r="J13" s="8" t="s">
        <v>83</v>
      </c>
      <c r="K13" s="31"/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32"/>
      <c r="AW13" s="29"/>
      <c r="AX13" s="33"/>
    </row>
    <row r="14" spans="1:50" x14ac:dyDescent="0.25">
      <c r="A14" s="8" t="s">
        <v>211</v>
      </c>
      <c r="B14" s="8" t="s">
        <v>100</v>
      </c>
      <c r="C14" s="29" t="s">
        <v>48</v>
      </c>
      <c r="D14" s="29" t="s">
        <v>33</v>
      </c>
      <c r="E14" s="29"/>
      <c r="F14" s="30"/>
      <c r="G14" s="30"/>
      <c r="H14" s="9" t="s">
        <v>219</v>
      </c>
      <c r="I14" s="31"/>
      <c r="J14" s="8" t="s">
        <v>83</v>
      </c>
      <c r="K14" s="31"/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50000</v>
      </c>
      <c r="S14" s="11">
        <v>10000</v>
      </c>
      <c r="T14" s="11">
        <v>20000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50000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50000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50000</v>
      </c>
      <c r="AT14" s="11">
        <v>0</v>
      </c>
      <c r="AU14" s="11">
        <v>0</v>
      </c>
      <c r="AV14" s="32"/>
      <c r="AW14" s="29"/>
      <c r="AX14" s="33"/>
    </row>
    <row r="15" spans="1:50" x14ac:dyDescent="0.25">
      <c r="A15" s="8" t="s">
        <v>212</v>
      </c>
      <c r="B15" s="8" t="s">
        <v>101</v>
      </c>
      <c r="C15" s="29" t="s">
        <v>78</v>
      </c>
      <c r="D15" s="29" t="s">
        <v>33</v>
      </c>
      <c r="E15" s="29"/>
      <c r="F15" s="30"/>
      <c r="G15" s="30"/>
      <c r="H15" s="9" t="s">
        <v>220</v>
      </c>
      <c r="I15" s="31"/>
      <c r="J15" s="8" t="s">
        <v>77</v>
      </c>
      <c r="K15" s="31"/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16666.669999999998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16666.669999999998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16666.669999999998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32"/>
      <c r="AW15" s="29"/>
      <c r="AX15" s="33"/>
    </row>
    <row r="16" spans="1:50" x14ac:dyDescent="0.25">
      <c r="A16" s="8" t="s">
        <v>199</v>
      </c>
      <c r="B16" s="8" t="s">
        <v>102</v>
      </c>
      <c r="C16" s="29" t="s">
        <v>49</v>
      </c>
      <c r="D16" s="29" t="s">
        <v>225</v>
      </c>
      <c r="E16" s="29"/>
      <c r="F16" s="30"/>
      <c r="G16" s="30"/>
      <c r="H16" s="9" t="s">
        <v>215</v>
      </c>
      <c r="I16" s="31"/>
      <c r="J16" s="8" t="s">
        <v>77</v>
      </c>
      <c r="K16" s="31"/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32"/>
      <c r="AW16" s="29"/>
      <c r="AX16" s="33"/>
    </row>
    <row r="17" spans="1:50" x14ac:dyDescent="0.25">
      <c r="A17" s="8" t="s">
        <v>200</v>
      </c>
      <c r="B17" s="8" t="s">
        <v>103</v>
      </c>
      <c r="C17" s="29" t="s">
        <v>48</v>
      </c>
      <c r="D17" s="29" t="s">
        <v>225</v>
      </c>
      <c r="E17" s="29"/>
      <c r="F17" s="30"/>
      <c r="G17" s="30"/>
      <c r="H17" s="9" t="s">
        <v>216</v>
      </c>
      <c r="I17" s="31"/>
      <c r="J17" s="8" t="s">
        <v>23</v>
      </c>
      <c r="K17" s="31"/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3750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3750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3750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3750</v>
      </c>
      <c r="AT17" s="11">
        <v>0</v>
      </c>
      <c r="AU17" s="11">
        <v>0</v>
      </c>
      <c r="AV17" s="32"/>
      <c r="AW17" s="29"/>
      <c r="AX17" s="33"/>
    </row>
    <row r="18" spans="1:50" x14ac:dyDescent="0.25">
      <c r="A18" s="8" t="s">
        <v>201</v>
      </c>
      <c r="B18" s="8" t="s">
        <v>104</v>
      </c>
      <c r="C18" s="29" t="s">
        <v>79</v>
      </c>
      <c r="D18" s="29" t="s">
        <v>81</v>
      </c>
      <c r="E18" s="29"/>
      <c r="F18" s="30"/>
      <c r="G18" s="30"/>
      <c r="H18" s="9" t="s">
        <v>217</v>
      </c>
      <c r="I18" s="31"/>
      <c r="J18" s="8" t="s">
        <v>83</v>
      </c>
      <c r="K18" s="31"/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32"/>
      <c r="AW18" s="29"/>
      <c r="AX18" s="33"/>
    </row>
    <row r="19" spans="1:50" x14ac:dyDescent="0.25">
      <c r="A19" s="8" t="s">
        <v>202</v>
      </c>
      <c r="B19" s="8" t="s">
        <v>105</v>
      </c>
      <c r="C19" s="29" t="s">
        <v>48</v>
      </c>
      <c r="D19" s="9" t="s">
        <v>81</v>
      </c>
      <c r="E19" s="29"/>
      <c r="F19" s="30"/>
      <c r="G19" s="30"/>
      <c r="H19" s="9" t="s">
        <v>218</v>
      </c>
      <c r="I19" s="31"/>
      <c r="J19" s="8" t="s">
        <v>77</v>
      </c>
      <c r="K19" s="31"/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25000</v>
      </c>
      <c r="S19" s="11">
        <v>10000</v>
      </c>
      <c r="T19" s="11">
        <v>4000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25000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32"/>
      <c r="AW19" s="29"/>
      <c r="AX19" s="33"/>
    </row>
    <row r="20" spans="1:50" x14ac:dyDescent="0.25">
      <c r="A20" s="8" t="s">
        <v>203</v>
      </c>
      <c r="B20" s="8" t="s">
        <v>106</v>
      </c>
      <c r="C20" s="29" t="s">
        <v>79</v>
      </c>
      <c r="D20" s="9" t="s">
        <v>81</v>
      </c>
      <c r="E20" s="29"/>
      <c r="F20" s="30"/>
      <c r="G20" s="30"/>
      <c r="H20" s="9" t="s">
        <v>219</v>
      </c>
      <c r="I20" s="31"/>
      <c r="J20" s="31" t="s">
        <v>23</v>
      </c>
      <c r="K20" s="31"/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5000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5000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5000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32"/>
      <c r="AW20" s="29"/>
      <c r="AX20" s="33"/>
    </row>
    <row r="21" spans="1:50" x14ac:dyDescent="0.25">
      <c r="A21" s="8" t="s">
        <v>204</v>
      </c>
      <c r="B21" s="8" t="s">
        <v>107</v>
      </c>
      <c r="C21" s="29" t="s">
        <v>48</v>
      </c>
      <c r="D21" s="9" t="s">
        <v>82</v>
      </c>
      <c r="E21" s="29"/>
      <c r="F21" s="30"/>
      <c r="G21" s="30"/>
      <c r="H21" s="9" t="s">
        <v>220</v>
      </c>
      <c r="I21" s="31"/>
      <c r="J21" s="31" t="s">
        <v>23</v>
      </c>
      <c r="K21" s="31"/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16666.669999999998</v>
      </c>
      <c r="S21" s="11">
        <v>0</v>
      </c>
      <c r="T21" s="11">
        <v>20000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16666.669999999998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16666.669999999998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32"/>
      <c r="AW21" s="29"/>
      <c r="AX21" s="33"/>
    </row>
    <row r="22" spans="1:50" x14ac:dyDescent="0.25">
      <c r="A22" s="8" t="s">
        <v>205</v>
      </c>
      <c r="B22" s="8" t="s">
        <v>108</v>
      </c>
      <c r="C22" s="29" t="s">
        <v>79</v>
      </c>
      <c r="D22" s="9" t="s">
        <v>82</v>
      </c>
      <c r="E22" s="29"/>
      <c r="F22" s="30"/>
      <c r="G22" s="30"/>
      <c r="H22" s="9" t="s">
        <v>221</v>
      </c>
      <c r="I22" s="31"/>
      <c r="J22" s="8" t="s">
        <v>23</v>
      </c>
      <c r="K22" s="31"/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6666.67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6666.67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6666.67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32"/>
      <c r="AW22" s="29"/>
      <c r="AX22" s="33"/>
    </row>
    <row r="23" spans="1:50" x14ac:dyDescent="0.25">
      <c r="A23" s="8" t="s">
        <v>206</v>
      </c>
      <c r="B23" s="8" t="s">
        <v>109</v>
      </c>
      <c r="C23" s="29" t="s">
        <v>78</v>
      </c>
      <c r="D23" s="9" t="s">
        <v>225</v>
      </c>
      <c r="E23" s="29"/>
      <c r="F23" s="30"/>
      <c r="G23" s="30"/>
      <c r="H23" s="9" t="s">
        <v>216</v>
      </c>
      <c r="I23" s="31"/>
      <c r="J23" s="31" t="s">
        <v>23</v>
      </c>
      <c r="K23" s="31"/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35000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32"/>
      <c r="AW23" s="29"/>
      <c r="AX23" s="33"/>
    </row>
    <row r="24" spans="1:50" x14ac:dyDescent="0.25">
      <c r="A24" s="8" t="s">
        <v>207</v>
      </c>
      <c r="B24" s="8" t="s">
        <v>110</v>
      </c>
      <c r="C24" s="29" t="s">
        <v>78</v>
      </c>
      <c r="D24" s="9" t="s">
        <v>225</v>
      </c>
      <c r="E24" s="29"/>
      <c r="F24" s="30"/>
      <c r="G24" s="30"/>
      <c r="H24" s="9" t="s">
        <v>217</v>
      </c>
      <c r="I24" s="31"/>
      <c r="J24" s="8" t="s">
        <v>83</v>
      </c>
      <c r="K24" s="31"/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7500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7500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7500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7500</v>
      </c>
      <c r="AT24" s="11">
        <v>0</v>
      </c>
      <c r="AU24" s="11">
        <v>0</v>
      </c>
      <c r="AV24" s="32"/>
      <c r="AW24" s="29"/>
      <c r="AX24" s="33"/>
    </row>
    <row r="25" spans="1:50" x14ac:dyDescent="0.25">
      <c r="A25" s="8" t="s">
        <v>208</v>
      </c>
      <c r="B25" s="8" t="s">
        <v>111</v>
      </c>
      <c r="C25" s="29" t="s">
        <v>48</v>
      </c>
      <c r="D25" s="9" t="s">
        <v>33</v>
      </c>
      <c r="E25" s="29"/>
      <c r="F25" s="30"/>
      <c r="G25" s="30"/>
      <c r="H25" s="9" t="s">
        <v>218</v>
      </c>
      <c r="I25" s="31"/>
      <c r="J25" s="8" t="s">
        <v>83</v>
      </c>
      <c r="K25" s="31"/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5000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5000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5000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32"/>
      <c r="AW25" s="29"/>
      <c r="AX25" s="33"/>
    </row>
    <row r="26" spans="1:50" x14ac:dyDescent="0.25">
      <c r="A26" s="8" t="s">
        <v>209</v>
      </c>
      <c r="B26" s="8" t="s">
        <v>112</v>
      </c>
      <c r="C26" s="29" t="s">
        <v>79</v>
      </c>
      <c r="D26" s="29" t="s">
        <v>33</v>
      </c>
      <c r="E26" s="29"/>
      <c r="F26" s="30"/>
      <c r="G26" s="30"/>
      <c r="H26" s="9" t="s">
        <v>219</v>
      </c>
      <c r="I26" s="31"/>
      <c r="J26" s="8" t="s">
        <v>77</v>
      </c>
      <c r="K26" s="31"/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32"/>
      <c r="AW26" s="29"/>
      <c r="AX26" s="33"/>
    </row>
    <row r="27" spans="1:50" x14ac:dyDescent="0.25">
      <c r="A27" s="8" t="s">
        <v>210</v>
      </c>
      <c r="B27" s="8" t="s">
        <v>113</v>
      </c>
      <c r="C27" s="29" t="s">
        <v>78</v>
      </c>
      <c r="D27" s="29" t="s">
        <v>81</v>
      </c>
      <c r="E27" s="29"/>
      <c r="F27" s="30"/>
      <c r="G27" s="30"/>
      <c r="H27" s="9" t="s">
        <v>220</v>
      </c>
      <c r="I27" s="31"/>
      <c r="J27" s="8" t="s">
        <v>77</v>
      </c>
      <c r="K27" s="31"/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6250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6250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6250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6250</v>
      </c>
      <c r="AT27" s="11">
        <v>0</v>
      </c>
      <c r="AU27" s="11">
        <v>0</v>
      </c>
      <c r="AV27" s="32"/>
      <c r="AW27" s="29"/>
      <c r="AX27" s="33"/>
    </row>
    <row r="28" spans="1:50" x14ac:dyDescent="0.25">
      <c r="A28" s="8" t="s">
        <v>211</v>
      </c>
      <c r="B28" s="8" t="s">
        <v>114</v>
      </c>
      <c r="C28" s="29" t="s">
        <v>78</v>
      </c>
      <c r="D28" s="29" t="s">
        <v>82</v>
      </c>
      <c r="E28" s="29"/>
      <c r="F28" s="30"/>
      <c r="G28" s="30"/>
      <c r="H28" s="9" t="s">
        <v>221</v>
      </c>
      <c r="I28" s="31"/>
      <c r="J28" s="8" t="s">
        <v>23</v>
      </c>
      <c r="K28" s="31"/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3333.33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3333.33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3333.33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32"/>
      <c r="AW28" s="29"/>
      <c r="AX28" s="33"/>
    </row>
    <row r="29" spans="1:50" x14ac:dyDescent="0.25">
      <c r="A29" s="8" t="s">
        <v>212</v>
      </c>
      <c r="B29" s="8" t="s">
        <v>115</v>
      </c>
      <c r="C29" s="29" t="s">
        <v>48</v>
      </c>
      <c r="D29" s="29" t="s">
        <v>33</v>
      </c>
      <c r="E29" s="29"/>
      <c r="F29" s="30"/>
      <c r="G29" s="30"/>
      <c r="H29" s="9" t="s">
        <v>222</v>
      </c>
      <c r="I29" s="31"/>
      <c r="J29" s="8" t="s">
        <v>83</v>
      </c>
      <c r="K29" s="31"/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11000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11000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32"/>
      <c r="AW29" s="29"/>
      <c r="AX29" s="33"/>
    </row>
    <row r="30" spans="1:50" x14ac:dyDescent="0.25">
      <c r="A30" s="8" t="s">
        <v>199</v>
      </c>
      <c r="B30" s="8" t="s">
        <v>116</v>
      </c>
      <c r="C30" s="29" t="s">
        <v>78</v>
      </c>
      <c r="D30" s="29" t="s">
        <v>225</v>
      </c>
      <c r="E30" s="29"/>
      <c r="F30" s="30"/>
      <c r="G30" s="30"/>
      <c r="H30" s="9" t="s">
        <v>223</v>
      </c>
      <c r="I30" s="31"/>
      <c r="J30" s="8" t="s">
        <v>77</v>
      </c>
      <c r="K30" s="31"/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3333.33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3333.33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3333.33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32"/>
      <c r="AW30" s="29"/>
      <c r="AX30" s="33"/>
    </row>
    <row r="31" spans="1:50" x14ac:dyDescent="0.25">
      <c r="A31" s="8" t="s">
        <v>200</v>
      </c>
      <c r="B31" s="8" t="s">
        <v>117</v>
      </c>
      <c r="C31" s="29" t="s">
        <v>48</v>
      </c>
      <c r="D31" s="29" t="s">
        <v>33</v>
      </c>
      <c r="E31" s="29"/>
      <c r="F31" s="30"/>
      <c r="G31" s="30"/>
      <c r="H31" s="9" t="s">
        <v>221</v>
      </c>
      <c r="I31" s="31"/>
      <c r="J31" s="31" t="s">
        <v>23</v>
      </c>
      <c r="K31" s="31"/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15000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32"/>
      <c r="AW31" s="29"/>
      <c r="AX31" s="33"/>
    </row>
    <row r="32" spans="1:50" x14ac:dyDescent="0.25">
      <c r="A32" s="8" t="s">
        <v>201</v>
      </c>
      <c r="B32" s="8" t="s">
        <v>118</v>
      </c>
      <c r="C32" s="29" t="s">
        <v>51</v>
      </c>
      <c r="D32" s="29" t="s">
        <v>33</v>
      </c>
      <c r="E32" s="29"/>
      <c r="F32" s="30"/>
      <c r="G32" s="30"/>
      <c r="H32" s="9" t="s">
        <v>222</v>
      </c>
      <c r="I32" s="31"/>
      <c r="J32" s="31" t="s">
        <v>23</v>
      </c>
      <c r="K32" s="31"/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32"/>
      <c r="AW32" s="29"/>
      <c r="AX32" s="33"/>
    </row>
    <row r="33" spans="1:58" x14ac:dyDescent="0.25">
      <c r="A33" s="8" t="s">
        <v>202</v>
      </c>
      <c r="B33" s="8" t="s">
        <v>119</v>
      </c>
      <c r="C33" s="29" t="s">
        <v>48</v>
      </c>
      <c r="D33" s="29" t="s">
        <v>225</v>
      </c>
      <c r="E33" s="29"/>
      <c r="F33" s="30"/>
      <c r="G33" s="30"/>
      <c r="H33" s="9" t="s">
        <v>223</v>
      </c>
      <c r="I33" s="31"/>
      <c r="J33" s="31" t="s">
        <v>23</v>
      </c>
      <c r="K33" s="31"/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6000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6000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32"/>
      <c r="AW33" s="29"/>
      <c r="AX33" s="33"/>
    </row>
    <row r="34" spans="1:58" x14ac:dyDescent="0.25">
      <c r="A34" s="8" t="s">
        <v>203</v>
      </c>
      <c r="B34" s="8" t="s">
        <v>120</v>
      </c>
      <c r="C34" s="29" t="s">
        <v>48</v>
      </c>
      <c r="D34" s="29" t="s">
        <v>225</v>
      </c>
      <c r="E34" s="29"/>
      <c r="F34" s="30"/>
      <c r="G34" s="30"/>
      <c r="H34" s="9" t="s">
        <v>221</v>
      </c>
      <c r="I34" s="31"/>
      <c r="J34" s="31" t="s">
        <v>23</v>
      </c>
      <c r="K34" s="31"/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1833.33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1833.33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1833.33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32"/>
      <c r="AW34" s="29"/>
      <c r="AX34" s="33"/>
    </row>
    <row r="35" spans="1:58" s="20" customFormat="1" x14ac:dyDescent="0.25">
      <c r="A35" s="8" t="s">
        <v>204</v>
      </c>
      <c r="B35" s="8" t="s">
        <v>121</v>
      </c>
      <c r="C35" s="9" t="s">
        <v>78</v>
      </c>
      <c r="D35" s="29" t="s">
        <v>81</v>
      </c>
      <c r="E35" s="9"/>
      <c r="F35" s="10"/>
      <c r="G35" s="10"/>
      <c r="H35" s="9" t="s">
        <v>222</v>
      </c>
      <c r="I35" s="8"/>
      <c r="J35" s="8" t="s">
        <v>83</v>
      </c>
      <c r="K35" s="17"/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12500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12500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12500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12500</v>
      </c>
      <c r="AT35" s="11">
        <v>0</v>
      </c>
      <c r="AU35" s="11">
        <v>0</v>
      </c>
      <c r="AV35" s="18"/>
      <c r="AW35" s="19"/>
      <c r="AX35" s="14"/>
    </row>
    <row r="36" spans="1:58" x14ac:dyDescent="0.25">
      <c r="A36" s="8" t="s">
        <v>205</v>
      </c>
      <c r="B36" s="8" t="s">
        <v>122</v>
      </c>
      <c r="C36" s="9" t="s">
        <v>78</v>
      </c>
      <c r="D36" s="9" t="s">
        <v>81</v>
      </c>
      <c r="E36" s="9"/>
      <c r="H36" s="9" t="s">
        <v>223</v>
      </c>
      <c r="J36" s="8" t="s">
        <v>83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3"/>
      <c r="AW36" s="9"/>
      <c r="AX36" s="14"/>
      <c r="BF36" s="27"/>
    </row>
    <row r="37" spans="1:58" x14ac:dyDescent="0.25">
      <c r="A37" s="8" t="s">
        <v>206</v>
      </c>
      <c r="B37" s="8" t="s">
        <v>123</v>
      </c>
      <c r="C37" s="9" t="s">
        <v>78</v>
      </c>
      <c r="D37" s="9" t="s">
        <v>81</v>
      </c>
      <c r="E37" s="9"/>
      <c r="H37" s="9" t="s">
        <v>221</v>
      </c>
      <c r="J37" s="8" t="s">
        <v>77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16666.669999999998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16666.669999999998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16666.669999999998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  <c r="AV37" s="13"/>
      <c r="AW37" s="9"/>
      <c r="AX37" s="14"/>
      <c r="BF37" s="27"/>
    </row>
    <row r="38" spans="1:58" x14ac:dyDescent="0.25">
      <c r="A38" s="8" t="s">
        <v>207</v>
      </c>
      <c r="B38" s="8" t="s">
        <v>124</v>
      </c>
      <c r="C38" s="29" t="s">
        <v>78</v>
      </c>
      <c r="D38" s="9" t="s">
        <v>82</v>
      </c>
      <c r="E38" s="29"/>
      <c r="F38" s="30"/>
      <c r="G38" s="30"/>
      <c r="H38" s="9" t="s">
        <v>222</v>
      </c>
      <c r="I38" s="31"/>
      <c r="J38" s="8" t="s">
        <v>77</v>
      </c>
      <c r="K38" s="31"/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12500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12500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32"/>
      <c r="AW38" s="29"/>
      <c r="AX38" s="33"/>
      <c r="BF38" s="27"/>
    </row>
    <row r="39" spans="1:58" x14ac:dyDescent="0.25">
      <c r="A39" s="8" t="s">
        <v>208</v>
      </c>
      <c r="B39" s="8" t="s">
        <v>125</v>
      </c>
      <c r="C39" s="9" t="s">
        <v>48</v>
      </c>
      <c r="D39" s="9" t="s">
        <v>82</v>
      </c>
      <c r="E39" s="9"/>
      <c r="H39" s="9" t="s">
        <v>223</v>
      </c>
      <c r="J39" s="8" t="s">
        <v>23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25000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25000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3"/>
      <c r="AW39" s="9"/>
      <c r="AX39" s="14"/>
      <c r="BF39" s="27"/>
    </row>
    <row r="40" spans="1:58" x14ac:dyDescent="0.25">
      <c r="A40" s="8" t="s">
        <v>209</v>
      </c>
      <c r="B40" s="8" t="s">
        <v>126</v>
      </c>
      <c r="C40" s="29" t="s">
        <v>48</v>
      </c>
      <c r="D40" s="9" t="s">
        <v>225</v>
      </c>
      <c r="E40" s="29"/>
      <c r="F40" s="30"/>
      <c r="G40" s="30"/>
      <c r="H40" s="9" t="s">
        <v>215</v>
      </c>
      <c r="I40" s="31"/>
      <c r="J40" s="8" t="s">
        <v>83</v>
      </c>
      <c r="K40" s="31"/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25000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25000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32"/>
      <c r="AW40" s="29"/>
      <c r="AX40" s="33"/>
      <c r="BF40" s="27"/>
    </row>
    <row r="41" spans="1:58" x14ac:dyDescent="0.25">
      <c r="A41" s="8" t="s">
        <v>210</v>
      </c>
      <c r="B41" s="8" t="s">
        <v>127</v>
      </c>
      <c r="C41" s="29" t="s">
        <v>48</v>
      </c>
      <c r="D41" s="9" t="s">
        <v>225</v>
      </c>
      <c r="E41" s="29"/>
      <c r="F41" s="30"/>
      <c r="G41" s="30"/>
      <c r="H41" s="9" t="s">
        <v>216</v>
      </c>
      <c r="I41" s="31"/>
      <c r="J41" s="8" t="s">
        <v>77</v>
      </c>
      <c r="K41" s="31"/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7500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7500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  <c r="AV41" s="32"/>
      <c r="AW41" s="29"/>
      <c r="AX41" s="33"/>
      <c r="BF41" s="27"/>
    </row>
    <row r="42" spans="1:58" x14ac:dyDescent="0.25">
      <c r="A42" s="8" t="s">
        <v>211</v>
      </c>
      <c r="B42" s="8" t="s">
        <v>128</v>
      </c>
      <c r="C42" s="29" t="s">
        <v>48</v>
      </c>
      <c r="D42" s="9" t="s">
        <v>33</v>
      </c>
      <c r="E42" s="29"/>
      <c r="F42" s="30"/>
      <c r="G42" s="30"/>
      <c r="H42" s="9" t="s">
        <v>217</v>
      </c>
      <c r="I42" s="31"/>
      <c r="J42" s="31" t="s">
        <v>23</v>
      </c>
      <c r="K42" s="31"/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5000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5000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32"/>
      <c r="AW42" s="29"/>
      <c r="AX42" s="33"/>
      <c r="BF42" s="27"/>
    </row>
    <row r="43" spans="1:58" x14ac:dyDescent="0.25">
      <c r="A43" s="8" t="s">
        <v>212</v>
      </c>
      <c r="B43" s="8" t="s">
        <v>129</v>
      </c>
      <c r="C43" s="29" t="s">
        <v>48</v>
      </c>
      <c r="D43" s="29" t="s">
        <v>33</v>
      </c>
      <c r="E43" s="29"/>
      <c r="F43" s="30"/>
      <c r="G43" s="30"/>
      <c r="H43" s="9" t="s">
        <v>218</v>
      </c>
      <c r="I43" s="31"/>
      <c r="J43" s="31" t="s">
        <v>23</v>
      </c>
      <c r="K43" s="31"/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5000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5000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  <c r="AV43" s="32"/>
      <c r="AW43" s="29"/>
      <c r="AX43" s="33"/>
      <c r="BF43" s="27"/>
    </row>
    <row r="44" spans="1:58" x14ac:dyDescent="0.25">
      <c r="A44" s="15" t="s">
        <v>213</v>
      </c>
      <c r="B44" s="8" t="s">
        <v>130</v>
      </c>
      <c r="C44" s="29" t="s">
        <v>48</v>
      </c>
      <c r="D44" s="29" t="s">
        <v>81</v>
      </c>
      <c r="E44" s="29"/>
      <c r="F44" s="30"/>
      <c r="G44" s="30"/>
      <c r="H44" s="9" t="s">
        <v>219</v>
      </c>
      <c r="I44" s="31"/>
      <c r="J44" s="31" t="s">
        <v>23</v>
      </c>
      <c r="K44" s="31"/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5000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5000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  <c r="AV44" s="32"/>
      <c r="AW44" s="29"/>
      <c r="AX44" s="33"/>
      <c r="BF44" s="27"/>
    </row>
    <row r="45" spans="1:58" x14ac:dyDescent="0.25">
      <c r="A45" s="15" t="s">
        <v>213</v>
      </c>
      <c r="B45" s="8" t="s">
        <v>131</v>
      </c>
      <c r="C45" s="29" t="s">
        <v>79</v>
      </c>
      <c r="D45" s="29" t="s">
        <v>82</v>
      </c>
      <c r="E45" s="29"/>
      <c r="F45" s="30"/>
      <c r="G45" s="30"/>
      <c r="H45" s="9" t="s">
        <v>220</v>
      </c>
      <c r="I45" s="31"/>
      <c r="J45" s="31" t="s">
        <v>23</v>
      </c>
      <c r="K45" s="31"/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5000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5000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0</v>
      </c>
      <c r="AU45" s="11">
        <v>0</v>
      </c>
      <c r="AV45" s="32"/>
      <c r="AW45" s="29"/>
      <c r="AX45" s="33"/>
      <c r="BF45" s="27"/>
    </row>
    <row r="46" spans="1:58" x14ac:dyDescent="0.25">
      <c r="A46" s="15" t="s">
        <v>213</v>
      </c>
      <c r="B46" s="8" t="s">
        <v>132</v>
      </c>
      <c r="C46" s="29" t="s">
        <v>80</v>
      </c>
      <c r="D46" s="29" t="s">
        <v>33</v>
      </c>
      <c r="E46" s="29"/>
      <c r="F46" s="30"/>
      <c r="G46" s="30"/>
      <c r="H46" s="9" t="s">
        <v>221</v>
      </c>
      <c r="I46" s="31"/>
      <c r="J46" s="8" t="s">
        <v>83</v>
      </c>
      <c r="K46" s="31"/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3000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3000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  <c r="AV46" s="32"/>
      <c r="AW46" s="29"/>
      <c r="AX46" s="33"/>
      <c r="BF46" s="27"/>
    </row>
    <row r="47" spans="1:58" x14ac:dyDescent="0.25">
      <c r="A47" s="15" t="s">
        <v>213</v>
      </c>
      <c r="B47" s="8" t="s">
        <v>133</v>
      </c>
      <c r="C47" s="29" t="s">
        <v>80</v>
      </c>
      <c r="D47" s="29" t="s">
        <v>225</v>
      </c>
      <c r="E47" s="29"/>
      <c r="F47" s="30"/>
      <c r="G47" s="30"/>
      <c r="H47" s="9" t="s">
        <v>215</v>
      </c>
      <c r="I47" s="31"/>
      <c r="J47" s="8" t="s">
        <v>83</v>
      </c>
      <c r="K47" s="31"/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2500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2500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  <c r="AV47" s="32"/>
      <c r="AW47" s="29"/>
      <c r="AX47" s="33"/>
      <c r="BF47" s="27"/>
    </row>
    <row r="48" spans="1:58" x14ac:dyDescent="0.25">
      <c r="A48" s="15" t="s">
        <v>213</v>
      </c>
      <c r="B48" s="8" t="s">
        <v>134</v>
      </c>
      <c r="C48" s="29" t="s">
        <v>51</v>
      </c>
      <c r="D48" s="29" t="s">
        <v>33</v>
      </c>
      <c r="E48" s="29"/>
      <c r="F48" s="30"/>
      <c r="G48" s="30"/>
      <c r="H48" s="9" t="s">
        <v>216</v>
      </c>
      <c r="I48" s="31"/>
      <c r="J48" s="8" t="s">
        <v>77</v>
      </c>
      <c r="K48" s="31"/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1500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1500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32"/>
      <c r="AW48" s="29"/>
      <c r="AX48" s="33"/>
      <c r="BF48" s="27"/>
    </row>
    <row r="49" spans="1:58" x14ac:dyDescent="0.25">
      <c r="A49" s="15" t="s">
        <v>213</v>
      </c>
      <c r="B49" s="8" t="s">
        <v>135</v>
      </c>
      <c r="C49" s="29" t="s">
        <v>80</v>
      </c>
      <c r="D49" s="29" t="s">
        <v>33</v>
      </c>
      <c r="E49" s="29"/>
      <c r="F49" s="30"/>
      <c r="G49" s="30"/>
      <c r="H49" s="9" t="s">
        <v>217</v>
      </c>
      <c r="I49" s="31"/>
      <c r="J49" s="8" t="s">
        <v>77</v>
      </c>
      <c r="K49" s="31"/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1000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1000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32"/>
      <c r="AW49" s="29"/>
      <c r="AX49" s="33"/>
      <c r="BF49" s="27"/>
    </row>
    <row r="50" spans="1:58" x14ac:dyDescent="0.25">
      <c r="A50" s="15" t="s">
        <v>213</v>
      </c>
      <c r="B50" s="8" t="s">
        <v>136</v>
      </c>
      <c r="C50" s="29" t="s">
        <v>80</v>
      </c>
      <c r="D50" s="29" t="s">
        <v>225</v>
      </c>
      <c r="E50" s="29"/>
      <c r="F50" s="30"/>
      <c r="G50" s="30"/>
      <c r="H50" s="9" t="s">
        <v>218</v>
      </c>
      <c r="I50" s="31"/>
      <c r="J50" s="8" t="s">
        <v>23</v>
      </c>
      <c r="K50" s="31"/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1000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1000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32"/>
      <c r="AW50" s="29"/>
      <c r="AX50" s="33"/>
      <c r="BF50" s="27"/>
    </row>
    <row r="51" spans="1:58" x14ac:dyDescent="0.25">
      <c r="A51" s="15" t="s">
        <v>213</v>
      </c>
      <c r="B51" s="8" t="s">
        <v>137</v>
      </c>
      <c r="C51" s="29" t="s">
        <v>80</v>
      </c>
      <c r="D51" s="29" t="s">
        <v>225</v>
      </c>
      <c r="E51" s="29"/>
      <c r="F51" s="30"/>
      <c r="G51" s="30"/>
      <c r="H51" s="9" t="s">
        <v>219</v>
      </c>
      <c r="I51" s="31"/>
      <c r="J51" s="8" t="s">
        <v>83</v>
      </c>
      <c r="K51" s="31"/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500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500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32"/>
      <c r="AW51" s="29"/>
      <c r="AX51" s="33"/>
      <c r="BF51" s="27"/>
    </row>
    <row r="52" spans="1:58" x14ac:dyDescent="0.25">
      <c r="A52" s="15" t="s">
        <v>213</v>
      </c>
      <c r="B52" s="8" t="s">
        <v>138</v>
      </c>
      <c r="C52" s="29" t="s">
        <v>80</v>
      </c>
      <c r="D52" s="29" t="s">
        <v>81</v>
      </c>
      <c r="E52" s="29"/>
      <c r="F52" s="30"/>
      <c r="G52" s="30"/>
      <c r="H52" s="9" t="s">
        <v>220</v>
      </c>
      <c r="I52" s="31"/>
      <c r="J52" s="8" t="s">
        <v>77</v>
      </c>
      <c r="K52" s="31"/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1000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32"/>
      <c r="AW52" s="29"/>
      <c r="AX52" s="33"/>
      <c r="BF52" s="27"/>
    </row>
    <row r="53" spans="1:58" x14ac:dyDescent="0.25">
      <c r="A53" s="15" t="s">
        <v>213</v>
      </c>
      <c r="B53" s="8" t="s">
        <v>139</v>
      </c>
      <c r="C53" s="9" t="s">
        <v>80</v>
      </c>
      <c r="D53" s="9" t="s">
        <v>81</v>
      </c>
      <c r="E53" s="9"/>
      <c r="H53" s="9" t="s">
        <v>215</v>
      </c>
      <c r="J53" s="31" t="s">
        <v>23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  <c r="AV53" s="13"/>
      <c r="AW53" s="9"/>
      <c r="AX53" s="14"/>
      <c r="BF53" s="27"/>
    </row>
    <row r="54" spans="1:58" x14ac:dyDescent="0.25">
      <c r="A54" s="15" t="s">
        <v>213</v>
      </c>
      <c r="B54" s="8" t="s">
        <v>140</v>
      </c>
      <c r="C54" s="29" t="s">
        <v>79</v>
      </c>
      <c r="D54" s="9" t="s">
        <v>81</v>
      </c>
      <c r="E54" s="29"/>
      <c r="F54" s="30"/>
      <c r="G54" s="30"/>
      <c r="H54" s="9" t="s">
        <v>216</v>
      </c>
      <c r="I54" s="31"/>
      <c r="J54" s="31" t="s">
        <v>23</v>
      </c>
      <c r="K54" s="31"/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32"/>
      <c r="AW54" s="29"/>
      <c r="AX54" s="33"/>
      <c r="BF54" s="27"/>
    </row>
    <row r="55" spans="1:58" x14ac:dyDescent="0.25">
      <c r="A55" s="15" t="s">
        <v>213</v>
      </c>
      <c r="B55" s="8" t="s">
        <v>141</v>
      </c>
      <c r="C55" s="29" t="s">
        <v>79</v>
      </c>
      <c r="D55" s="9" t="s">
        <v>82</v>
      </c>
      <c r="E55" s="29"/>
      <c r="F55" s="30"/>
      <c r="G55" s="30"/>
      <c r="H55" s="9" t="s">
        <v>217</v>
      </c>
      <c r="I55" s="31"/>
      <c r="J55" s="31" t="s">
        <v>23</v>
      </c>
      <c r="K55" s="31"/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  <c r="AV55" s="32"/>
      <c r="AW55" s="29"/>
      <c r="AX55" s="33"/>
      <c r="BF55" s="27"/>
    </row>
    <row r="56" spans="1:58" x14ac:dyDescent="0.25">
      <c r="A56" s="15" t="s">
        <v>213</v>
      </c>
      <c r="B56" s="8" t="s">
        <v>142</v>
      </c>
      <c r="C56" s="29" t="s">
        <v>79</v>
      </c>
      <c r="D56" s="9" t="s">
        <v>82</v>
      </c>
      <c r="E56" s="29"/>
      <c r="F56" s="30"/>
      <c r="G56" s="30"/>
      <c r="H56" s="9" t="s">
        <v>218</v>
      </c>
      <c r="I56" s="31"/>
      <c r="J56" s="31" t="s">
        <v>23</v>
      </c>
      <c r="K56" s="31"/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</v>
      </c>
      <c r="AV56" s="32"/>
      <c r="AW56" s="29"/>
      <c r="AX56" s="33"/>
      <c r="BF56" s="27"/>
    </row>
    <row r="57" spans="1:58" x14ac:dyDescent="0.25">
      <c r="A57" s="15" t="s">
        <v>213</v>
      </c>
      <c r="B57" s="8" t="s">
        <v>143</v>
      </c>
      <c r="C57" s="29" t="s">
        <v>78</v>
      </c>
      <c r="D57" s="9" t="s">
        <v>225</v>
      </c>
      <c r="E57" s="29"/>
      <c r="F57" s="30"/>
      <c r="G57" s="30"/>
      <c r="H57" s="9" t="s">
        <v>219</v>
      </c>
      <c r="I57" s="31"/>
      <c r="J57" s="8" t="s">
        <v>83</v>
      </c>
      <c r="K57" s="31"/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  <c r="AV57" s="32"/>
      <c r="AW57" s="29"/>
      <c r="AX57" s="33"/>
      <c r="BF57" s="27"/>
    </row>
    <row r="58" spans="1:58" x14ac:dyDescent="0.25">
      <c r="A58" s="15" t="s">
        <v>213</v>
      </c>
      <c r="B58" s="8" t="s">
        <v>144</v>
      </c>
      <c r="C58" s="29" t="s">
        <v>84</v>
      </c>
      <c r="D58" s="9" t="s">
        <v>225</v>
      </c>
      <c r="E58" s="29"/>
      <c r="F58" s="30"/>
      <c r="G58" s="30"/>
      <c r="H58" s="9" t="s">
        <v>220</v>
      </c>
      <c r="I58" s="31"/>
      <c r="J58" s="8" t="s">
        <v>83</v>
      </c>
      <c r="K58" s="31"/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  <c r="AV58" s="32"/>
      <c r="AW58" s="29"/>
      <c r="AX58" s="33"/>
      <c r="BF58" s="27"/>
    </row>
    <row r="59" spans="1:58" x14ac:dyDescent="0.25">
      <c r="A59" s="15" t="s">
        <v>213</v>
      </c>
      <c r="B59" s="8" t="s">
        <v>145</v>
      </c>
      <c r="C59" s="29" t="s">
        <v>50</v>
      </c>
      <c r="D59" s="9" t="s">
        <v>33</v>
      </c>
      <c r="E59" s="29"/>
      <c r="F59" s="30"/>
      <c r="G59" s="30"/>
      <c r="H59" s="9" t="s">
        <v>221</v>
      </c>
      <c r="I59" s="31"/>
      <c r="J59" s="8" t="s">
        <v>77</v>
      </c>
      <c r="K59" s="31"/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  <c r="AV59" s="32"/>
      <c r="AW59" s="29"/>
      <c r="AX59" s="33"/>
      <c r="BF59" s="27"/>
    </row>
    <row r="60" spans="1:58" s="20" customFormat="1" x14ac:dyDescent="0.25">
      <c r="A60" s="15" t="s">
        <v>213</v>
      </c>
      <c r="B60" s="8" t="s">
        <v>146</v>
      </c>
      <c r="C60" s="9" t="s">
        <v>79</v>
      </c>
      <c r="D60" s="29" t="s">
        <v>33</v>
      </c>
      <c r="E60" s="9"/>
      <c r="F60" s="10"/>
      <c r="G60" s="10"/>
      <c r="H60" s="9" t="s">
        <v>216</v>
      </c>
      <c r="I60" s="8"/>
      <c r="J60" s="8" t="s">
        <v>77</v>
      </c>
      <c r="K60" s="17"/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  <c r="AV60" s="18"/>
      <c r="AW60" s="19"/>
      <c r="AX60" s="14"/>
      <c r="BF60" s="27"/>
    </row>
    <row r="61" spans="1:58" s="20" customFormat="1" x14ac:dyDescent="0.25">
      <c r="A61" s="15" t="s">
        <v>213</v>
      </c>
      <c r="B61" s="8" t="s">
        <v>147</v>
      </c>
      <c r="C61" s="29" t="s">
        <v>79</v>
      </c>
      <c r="D61" s="29" t="s">
        <v>81</v>
      </c>
      <c r="E61" s="29"/>
      <c r="F61" s="30"/>
      <c r="G61" s="30"/>
      <c r="H61" s="9" t="s">
        <v>217</v>
      </c>
      <c r="I61" s="31"/>
      <c r="J61" s="8" t="s">
        <v>23</v>
      </c>
      <c r="K61" s="31"/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1">
        <v>0</v>
      </c>
      <c r="AV61" s="32"/>
      <c r="AW61" s="29"/>
      <c r="AX61" s="33"/>
      <c r="BF61" s="27"/>
    </row>
    <row r="62" spans="1:58" s="20" customFormat="1" x14ac:dyDescent="0.25">
      <c r="A62" s="15" t="s">
        <v>213</v>
      </c>
      <c r="B62" s="8" t="s">
        <v>148</v>
      </c>
      <c r="C62" s="29" t="s">
        <v>50</v>
      </c>
      <c r="D62" s="29" t="s">
        <v>82</v>
      </c>
      <c r="E62" s="29"/>
      <c r="F62" s="30"/>
      <c r="G62" s="30"/>
      <c r="H62" s="9" t="s">
        <v>218</v>
      </c>
      <c r="I62" s="31"/>
      <c r="J62" s="8" t="s">
        <v>83</v>
      </c>
      <c r="K62" s="31"/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32"/>
      <c r="AW62" s="29"/>
      <c r="AX62" s="33"/>
      <c r="BF62" s="27"/>
    </row>
    <row r="63" spans="1:58" s="20" customFormat="1" x14ac:dyDescent="0.25">
      <c r="A63" s="15" t="s">
        <v>213</v>
      </c>
      <c r="B63" s="8" t="s">
        <v>149</v>
      </c>
      <c r="C63" s="29" t="s">
        <v>49</v>
      </c>
      <c r="D63" s="29" t="s">
        <v>33</v>
      </c>
      <c r="E63" s="29"/>
      <c r="F63" s="30"/>
      <c r="G63" s="30"/>
      <c r="H63" s="9" t="s">
        <v>219</v>
      </c>
      <c r="I63" s="31"/>
      <c r="J63" s="8" t="s">
        <v>77</v>
      </c>
      <c r="K63" s="31"/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14250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14250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14250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14250</v>
      </c>
      <c r="AT63" s="11">
        <v>0</v>
      </c>
      <c r="AU63" s="11">
        <v>0</v>
      </c>
      <c r="AV63" s="32"/>
      <c r="AW63" s="29"/>
      <c r="AX63" s="33"/>
      <c r="BF63" s="27"/>
    </row>
    <row r="64" spans="1:58" s="20" customFormat="1" x14ac:dyDescent="0.25">
      <c r="A64" s="15" t="s">
        <v>213</v>
      </c>
      <c r="B64" s="8" t="s">
        <v>150</v>
      </c>
      <c r="C64" s="29" t="s">
        <v>50</v>
      </c>
      <c r="D64" s="29" t="s">
        <v>225</v>
      </c>
      <c r="E64" s="29"/>
      <c r="F64" s="30"/>
      <c r="G64" s="30"/>
      <c r="H64" s="9" t="s">
        <v>220</v>
      </c>
      <c r="I64" s="31"/>
      <c r="J64" s="31" t="s">
        <v>23</v>
      </c>
      <c r="K64" s="31"/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32"/>
      <c r="AW64" s="29"/>
      <c r="AX64" s="33"/>
      <c r="BF64" s="27"/>
    </row>
    <row r="65" spans="1:58" s="20" customFormat="1" x14ac:dyDescent="0.25">
      <c r="A65" s="15" t="s">
        <v>213</v>
      </c>
      <c r="B65" s="8" t="s">
        <v>151</v>
      </c>
      <c r="C65" s="29" t="s">
        <v>49</v>
      </c>
      <c r="D65" s="29" t="s">
        <v>33</v>
      </c>
      <c r="E65" s="29"/>
      <c r="F65" s="30"/>
      <c r="G65" s="30"/>
      <c r="H65" s="9" t="s">
        <v>221</v>
      </c>
      <c r="I65" s="31"/>
      <c r="J65" s="31" t="s">
        <v>23</v>
      </c>
      <c r="K65" s="31"/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  <c r="AV65" s="32"/>
      <c r="AW65" s="29"/>
      <c r="AX65" s="33"/>
      <c r="BF65" s="27"/>
    </row>
    <row r="66" spans="1:58" s="20" customFormat="1" x14ac:dyDescent="0.25">
      <c r="A66" s="15" t="s">
        <v>213</v>
      </c>
      <c r="B66" s="8" t="s">
        <v>152</v>
      </c>
      <c r="C66" s="29" t="s">
        <v>79</v>
      </c>
      <c r="D66" s="29" t="s">
        <v>33</v>
      </c>
      <c r="E66" s="29"/>
      <c r="F66" s="30"/>
      <c r="G66" s="30"/>
      <c r="H66" s="9" t="s">
        <v>222</v>
      </c>
      <c r="I66" s="31"/>
      <c r="J66" s="31" t="s">
        <v>23</v>
      </c>
      <c r="K66" s="31"/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1">
        <v>0</v>
      </c>
      <c r="AV66" s="32"/>
      <c r="AW66" s="29"/>
      <c r="AX66" s="33"/>
      <c r="BF66" s="27"/>
    </row>
    <row r="67" spans="1:58" s="20" customFormat="1" x14ac:dyDescent="0.25">
      <c r="A67" s="15" t="s">
        <v>213</v>
      </c>
      <c r="B67" s="8" t="s">
        <v>153</v>
      </c>
      <c r="C67" s="29" t="s">
        <v>49</v>
      </c>
      <c r="D67" s="29" t="s">
        <v>225</v>
      </c>
      <c r="E67" s="29"/>
      <c r="F67" s="30"/>
      <c r="G67" s="30"/>
      <c r="H67" s="9" t="s">
        <v>223</v>
      </c>
      <c r="I67" s="31"/>
      <c r="J67" s="31" t="s">
        <v>23</v>
      </c>
      <c r="K67" s="31"/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  <c r="AV67" s="32"/>
      <c r="AW67" s="29"/>
      <c r="AX67" s="33"/>
      <c r="BF67" s="27"/>
    </row>
    <row r="68" spans="1:58" s="20" customFormat="1" x14ac:dyDescent="0.25">
      <c r="A68" s="15" t="s">
        <v>213</v>
      </c>
      <c r="B68" s="8" t="s">
        <v>154</v>
      </c>
      <c r="C68" s="29" t="s">
        <v>79</v>
      </c>
      <c r="D68" s="29" t="s">
        <v>225</v>
      </c>
      <c r="E68" s="29"/>
      <c r="F68" s="30"/>
      <c r="G68" s="30"/>
      <c r="H68" s="9" t="s">
        <v>221</v>
      </c>
      <c r="I68" s="31"/>
      <c r="J68" s="8" t="s">
        <v>83</v>
      </c>
      <c r="K68" s="31"/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  <c r="AT68" s="11">
        <v>0</v>
      </c>
      <c r="AU68" s="11">
        <v>0</v>
      </c>
      <c r="AV68" s="32"/>
      <c r="AW68" s="29"/>
      <c r="AX68" s="33"/>
      <c r="BF68" s="27"/>
    </row>
    <row r="69" spans="1:58" s="20" customFormat="1" x14ac:dyDescent="0.25">
      <c r="A69" s="8" t="s">
        <v>210</v>
      </c>
      <c r="B69" s="8" t="s">
        <v>155</v>
      </c>
      <c r="C69" s="29" t="s">
        <v>50</v>
      </c>
      <c r="D69" s="29" t="s">
        <v>81</v>
      </c>
      <c r="E69" s="29"/>
      <c r="F69" s="30"/>
      <c r="G69" s="30"/>
      <c r="H69" s="9" t="s">
        <v>222</v>
      </c>
      <c r="I69" s="31"/>
      <c r="J69" s="8" t="s">
        <v>83</v>
      </c>
      <c r="K69" s="31"/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0</v>
      </c>
      <c r="AV69" s="32"/>
      <c r="AW69" s="29"/>
      <c r="AX69" s="33"/>
      <c r="BF69" s="27"/>
    </row>
    <row r="70" spans="1:58" x14ac:dyDescent="0.25">
      <c r="A70" s="8" t="s">
        <v>211</v>
      </c>
      <c r="B70" s="8" t="s">
        <v>156</v>
      </c>
      <c r="C70" s="9" t="s">
        <v>50</v>
      </c>
      <c r="D70" s="9" t="s">
        <v>81</v>
      </c>
      <c r="E70" s="9"/>
      <c r="H70" s="9" t="s">
        <v>223</v>
      </c>
      <c r="J70" s="8" t="s">
        <v>77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3"/>
      <c r="AW70" s="9"/>
      <c r="AX70" s="14"/>
      <c r="BF70" s="27"/>
    </row>
    <row r="71" spans="1:58" x14ac:dyDescent="0.25">
      <c r="A71" s="8" t="s">
        <v>212</v>
      </c>
      <c r="B71" s="8" t="s">
        <v>157</v>
      </c>
      <c r="C71" s="9" t="s">
        <v>79</v>
      </c>
      <c r="D71" s="9" t="s">
        <v>81</v>
      </c>
      <c r="E71" s="9"/>
      <c r="H71" s="9" t="s">
        <v>221</v>
      </c>
      <c r="J71" s="8" t="s">
        <v>77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  <c r="AT71" s="11">
        <v>0</v>
      </c>
      <c r="AU71" s="11">
        <v>0</v>
      </c>
      <c r="AV71" s="13"/>
      <c r="AW71" s="9"/>
      <c r="AX71" s="14"/>
      <c r="BF71" s="27"/>
    </row>
    <row r="72" spans="1:58" x14ac:dyDescent="0.25">
      <c r="A72" s="8" t="s">
        <v>199</v>
      </c>
      <c r="B72" s="8" t="s">
        <v>158</v>
      </c>
      <c r="C72" s="9" t="s">
        <v>50</v>
      </c>
      <c r="D72" s="9" t="s">
        <v>82</v>
      </c>
      <c r="E72" s="9"/>
      <c r="H72" s="9" t="s">
        <v>222</v>
      </c>
      <c r="J72" s="8" t="s">
        <v>23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33333.33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33333.33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33333.33</v>
      </c>
      <c r="AK72" s="11">
        <v>0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1">
        <v>0</v>
      </c>
      <c r="AV72" s="13"/>
      <c r="AW72" s="9"/>
      <c r="AX72" s="14"/>
      <c r="BF72" s="27"/>
    </row>
    <row r="73" spans="1:58" x14ac:dyDescent="0.25">
      <c r="A73" s="8" t="s">
        <v>200</v>
      </c>
      <c r="B73" s="8" t="s">
        <v>159</v>
      </c>
      <c r="C73" s="29" t="s">
        <v>51</v>
      </c>
      <c r="D73" s="9" t="s">
        <v>82</v>
      </c>
      <c r="E73" s="29"/>
      <c r="F73" s="30"/>
      <c r="G73" s="30"/>
      <c r="H73" s="9" t="s">
        <v>223</v>
      </c>
      <c r="I73" s="31"/>
      <c r="J73" s="8" t="s">
        <v>83</v>
      </c>
      <c r="K73" s="31"/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8333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8333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8333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>
        <v>0</v>
      </c>
      <c r="AU73" s="11">
        <v>0</v>
      </c>
      <c r="AV73" s="32"/>
      <c r="AW73" s="29"/>
      <c r="AX73" s="33"/>
      <c r="BF73" s="27"/>
    </row>
    <row r="74" spans="1:58" x14ac:dyDescent="0.25">
      <c r="A74" s="8" t="s">
        <v>201</v>
      </c>
      <c r="B74" s="8" t="s">
        <v>160</v>
      </c>
      <c r="C74" s="29" t="s">
        <v>50</v>
      </c>
      <c r="D74" s="9" t="s">
        <v>225</v>
      </c>
      <c r="E74" s="29"/>
      <c r="F74" s="30"/>
      <c r="G74" s="30"/>
      <c r="H74" s="9" t="s">
        <v>221</v>
      </c>
      <c r="I74" s="31"/>
      <c r="J74" s="8" t="s">
        <v>77</v>
      </c>
      <c r="K74" s="31"/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16666.669999999998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16666.669999999998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16666.669999999998</v>
      </c>
      <c r="AK74" s="11">
        <v>0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1">
        <v>0</v>
      </c>
      <c r="AV74" s="32"/>
      <c r="AW74" s="29"/>
      <c r="AX74" s="33"/>
      <c r="BF74" s="27"/>
    </row>
    <row r="75" spans="1:58" x14ac:dyDescent="0.25">
      <c r="A75" s="8" t="s">
        <v>202</v>
      </c>
      <c r="B75" s="8" t="s">
        <v>161</v>
      </c>
      <c r="C75" s="9" t="s">
        <v>78</v>
      </c>
      <c r="D75" s="9" t="s">
        <v>225</v>
      </c>
      <c r="E75" s="9"/>
      <c r="H75" s="9" t="s">
        <v>215</v>
      </c>
      <c r="J75" s="31" t="s">
        <v>23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25000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25000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25000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>
        <v>0</v>
      </c>
      <c r="AT75" s="11">
        <v>0</v>
      </c>
      <c r="AU75" s="11">
        <v>0</v>
      </c>
      <c r="AV75" s="13"/>
      <c r="AW75" s="9"/>
      <c r="AX75" s="14"/>
      <c r="BF75" s="27"/>
    </row>
    <row r="76" spans="1:58" x14ac:dyDescent="0.25">
      <c r="A76" s="8" t="s">
        <v>203</v>
      </c>
      <c r="B76" s="8" t="s">
        <v>162</v>
      </c>
      <c r="C76" s="9" t="s">
        <v>78</v>
      </c>
      <c r="D76" s="9" t="s">
        <v>33</v>
      </c>
      <c r="E76" s="9"/>
      <c r="H76" s="9" t="s">
        <v>216</v>
      </c>
      <c r="J76" s="31" t="s">
        <v>23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8333.33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8333.33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8333.33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1">
        <v>0</v>
      </c>
      <c r="AV76" s="13"/>
      <c r="AW76" s="9"/>
      <c r="AX76" s="14"/>
      <c r="BF76" s="27"/>
    </row>
    <row r="77" spans="1:58" x14ac:dyDescent="0.25">
      <c r="A77" s="8" t="s">
        <v>204</v>
      </c>
      <c r="B77" s="8" t="s">
        <v>163</v>
      </c>
      <c r="C77" s="9" t="s">
        <v>48</v>
      </c>
      <c r="D77" s="29" t="s">
        <v>33</v>
      </c>
      <c r="E77" s="9"/>
      <c r="H77" s="9" t="s">
        <v>217</v>
      </c>
      <c r="J77" s="31" t="s">
        <v>23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20000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20000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20000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>
        <v>0</v>
      </c>
      <c r="AU77" s="11">
        <v>0</v>
      </c>
      <c r="AV77" s="13"/>
      <c r="AW77" s="9"/>
      <c r="AX77" s="14"/>
      <c r="BF77" s="27"/>
    </row>
    <row r="78" spans="1:58" x14ac:dyDescent="0.25">
      <c r="A78" s="8" t="s">
        <v>205</v>
      </c>
      <c r="B78" s="8" t="s">
        <v>164</v>
      </c>
      <c r="C78" s="29" t="s">
        <v>48</v>
      </c>
      <c r="D78" s="29" t="s">
        <v>81</v>
      </c>
      <c r="E78" s="29"/>
      <c r="F78" s="30"/>
      <c r="G78" s="30"/>
      <c r="H78" s="9" t="s">
        <v>218</v>
      </c>
      <c r="I78" s="31"/>
      <c r="J78" s="31" t="s">
        <v>23</v>
      </c>
      <c r="K78" s="31"/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5000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5000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0</v>
      </c>
      <c r="AU78" s="11">
        <v>0</v>
      </c>
      <c r="AV78" s="32"/>
      <c r="AW78" s="29"/>
      <c r="AX78" s="33"/>
      <c r="BF78" s="27"/>
    </row>
    <row r="79" spans="1:58" x14ac:dyDescent="0.25">
      <c r="A79" s="8" t="s">
        <v>206</v>
      </c>
      <c r="B79" s="8" t="s">
        <v>165</v>
      </c>
      <c r="C79" s="29" t="s">
        <v>48</v>
      </c>
      <c r="D79" s="29" t="s">
        <v>82</v>
      </c>
      <c r="E79" s="29"/>
      <c r="F79" s="30"/>
      <c r="G79" s="30"/>
      <c r="H79" s="9" t="s">
        <v>219</v>
      </c>
      <c r="I79" s="31"/>
      <c r="J79" s="8" t="s">
        <v>83</v>
      </c>
      <c r="K79" s="31"/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2500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2500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2500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>
        <v>2500</v>
      </c>
      <c r="AT79" s="11">
        <v>0</v>
      </c>
      <c r="AU79" s="11">
        <v>0</v>
      </c>
      <c r="AV79" s="32"/>
      <c r="AW79" s="29"/>
      <c r="AX79" s="33"/>
      <c r="BF79" s="27"/>
    </row>
    <row r="80" spans="1:58" x14ac:dyDescent="0.25">
      <c r="A80" s="8" t="s">
        <v>207</v>
      </c>
      <c r="B80" s="8" t="s">
        <v>166</v>
      </c>
      <c r="C80" s="9" t="s">
        <v>78</v>
      </c>
      <c r="D80" s="29" t="s">
        <v>33</v>
      </c>
      <c r="E80" s="9"/>
      <c r="H80" s="9" t="s">
        <v>220</v>
      </c>
      <c r="J80" s="8" t="s">
        <v>83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15000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15000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15000</v>
      </c>
      <c r="AK80" s="11">
        <v>0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1">
        <v>0</v>
      </c>
      <c r="AS80" s="11">
        <v>0</v>
      </c>
      <c r="AT80" s="11">
        <v>0</v>
      </c>
      <c r="AU80" s="11">
        <v>0</v>
      </c>
      <c r="AV80" s="13"/>
      <c r="AW80" s="9"/>
      <c r="AX80" s="14"/>
      <c r="BF80" s="27"/>
    </row>
    <row r="81" spans="1:58" x14ac:dyDescent="0.25">
      <c r="A81" s="8" t="s">
        <v>208</v>
      </c>
      <c r="B81" s="8" t="s">
        <v>167</v>
      </c>
      <c r="C81" s="29" t="s">
        <v>78</v>
      </c>
      <c r="D81" s="29" t="s">
        <v>225</v>
      </c>
      <c r="E81" s="29"/>
      <c r="F81" s="30"/>
      <c r="G81" s="30"/>
      <c r="H81" s="9" t="s">
        <v>221</v>
      </c>
      <c r="I81" s="31"/>
      <c r="J81" s="8" t="s">
        <v>77</v>
      </c>
      <c r="K81" s="31"/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8333.33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8333.33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8333.33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  <c r="AT81" s="11">
        <v>0</v>
      </c>
      <c r="AU81" s="11">
        <v>0</v>
      </c>
      <c r="AV81" s="32"/>
      <c r="AW81" s="29"/>
      <c r="AX81" s="33"/>
      <c r="BF81" s="27"/>
    </row>
    <row r="82" spans="1:58" x14ac:dyDescent="0.25">
      <c r="A82" s="8" t="s">
        <v>209</v>
      </c>
      <c r="B82" s="8" t="s">
        <v>168</v>
      </c>
      <c r="C82" s="9" t="s">
        <v>84</v>
      </c>
      <c r="D82" s="29" t="s">
        <v>33</v>
      </c>
      <c r="E82" s="9"/>
      <c r="H82" s="9" t="s">
        <v>215</v>
      </c>
      <c r="J82" s="8" t="s">
        <v>77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6666.67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6666.67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6666.67</v>
      </c>
      <c r="AK82" s="11">
        <v>0</v>
      </c>
      <c r="AL82" s="11">
        <v>0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0</v>
      </c>
      <c r="AT82" s="11">
        <v>0</v>
      </c>
      <c r="AU82" s="11">
        <v>0</v>
      </c>
      <c r="AV82" s="13"/>
      <c r="AW82" s="9"/>
      <c r="AX82" s="14"/>
      <c r="BF82" s="27"/>
    </row>
    <row r="83" spans="1:58" x14ac:dyDescent="0.25">
      <c r="A83" s="8" t="s">
        <v>210</v>
      </c>
      <c r="B83" s="8" t="s">
        <v>169</v>
      </c>
      <c r="C83" s="29" t="s">
        <v>84</v>
      </c>
      <c r="D83" s="29" t="s">
        <v>33</v>
      </c>
      <c r="E83" s="29"/>
      <c r="F83" s="30"/>
      <c r="G83" s="30"/>
      <c r="H83" s="9" t="s">
        <v>216</v>
      </c>
      <c r="I83" s="31"/>
      <c r="J83" s="8" t="s">
        <v>23</v>
      </c>
      <c r="K83" s="31"/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5000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5000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5000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>
        <v>0</v>
      </c>
      <c r="AT83" s="11">
        <v>0</v>
      </c>
      <c r="AU83" s="11">
        <v>0</v>
      </c>
      <c r="AV83" s="32"/>
      <c r="AW83" s="29"/>
      <c r="AX83" s="33"/>
      <c r="BF83" s="27"/>
    </row>
    <row r="84" spans="1:58" x14ac:dyDescent="0.25">
      <c r="A84" s="8" t="s">
        <v>211</v>
      </c>
      <c r="B84" s="8" t="s">
        <v>170</v>
      </c>
      <c r="C84" s="29" t="s">
        <v>84</v>
      </c>
      <c r="D84" s="29" t="s">
        <v>225</v>
      </c>
      <c r="E84" s="29"/>
      <c r="F84" s="30"/>
      <c r="G84" s="30"/>
      <c r="H84" s="9" t="s">
        <v>217</v>
      </c>
      <c r="I84" s="31"/>
      <c r="J84" s="8" t="s">
        <v>83</v>
      </c>
      <c r="K84" s="31"/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5000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5000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5000</v>
      </c>
      <c r="AK84" s="11">
        <v>0</v>
      </c>
      <c r="AL84" s="11">
        <v>0</v>
      </c>
      <c r="AM84" s="11">
        <v>0</v>
      </c>
      <c r="AN84" s="11">
        <v>0</v>
      </c>
      <c r="AO84" s="11">
        <v>0</v>
      </c>
      <c r="AP84" s="11">
        <v>0</v>
      </c>
      <c r="AQ84" s="11">
        <v>0</v>
      </c>
      <c r="AR84" s="11">
        <v>0</v>
      </c>
      <c r="AS84" s="11">
        <v>0</v>
      </c>
      <c r="AT84" s="11">
        <v>0</v>
      </c>
      <c r="AU84" s="11">
        <v>0</v>
      </c>
      <c r="AV84" s="32"/>
      <c r="AW84" s="29"/>
      <c r="AX84" s="33"/>
      <c r="BF84" s="27"/>
    </row>
    <row r="85" spans="1:58" x14ac:dyDescent="0.25">
      <c r="A85" s="8" t="s">
        <v>212</v>
      </c>
      <c r="B85" s="8" t="s">
        <v>171</v>
      </c>
      <c r="C85" s="29" t="s">
        <v>79</v>
      </c>
      <c r="D85" s="29" t="s">
        <v>225</v>
      </c>
      <c r="E85" s="29"/>
      <c r="F85" s="30"/>
      <c r="G85" s="30"/>
      <c r="H85" s="9" t="s">
        <v>218</v>
      </c>
      <c r="I85" s="31"/>
      <c r="J85" s="8" t="s">
        <v>77</v>
      </c>
      <c r="K85" s="31"/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5000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5000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5000</v>
      </c>
      <c r="AK85" s="11">
        <v>0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  <c r="AT85" s="11">
        <v>0</v>
      </c>
      <c r="AU85" s="11">
        <v>0</v>
      </c>
      <c r="AV85" s="32"/>
      <c r="AW85" s="29"/>
      <c r="AX85" s="33"/>
      <c r="BF85" s="27"/>
    </row>
    <row r="86" spans="1:58" x14ac:dyDescent="0.25">
      <c r="A86" s="15" t="s">
        <v>213</v>
      </c>
      <c r="B86" s="8" t="s">
        <v>172</v>
      </c>
      <c r="C86" s="29" t="s">
        <v>79</v>
      </c>
      <c r="D86" s="29" t="s">
        <v>81</v>
      </c>
      <c r="E86" s="29"/>
      <c r="F86" s="30"/>
      <c r="G86" s="30"/>
      <c r="H86" s="9" t="s">
        <v>219</v>
      </c>
      <c r="I86" s="31"/>
      <c r="J86" s="31" t="s">
        <v>23</v>
      </c>
      <c r="K86" s="31"/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3333.33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3333.33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3333.33</v>
      </c>
      <c r="AK86" s="11">
        <v>0</v>
      </c>
      <c r="AL86" s="11">
        <v>0</v>
      </c>
      <c r="AM86" s="11">
        <v>0</v>
      </c>
      <c r="AN86" s="11">
        <v>0</v>
      </c>
      <c r="AO86" s="11">
        <v>0</v>
      </c>
      <c r="AP86" s="11">
        <v>0</v>
      </c>
      <c r="AQ86" s="11">
        <v>0</v>
      </c>
      <c r="AR86" s="11">
        <v>0</v>
      </c>
      <c r="AS86" s="11">
        <v>0</v>
      </c>
      <c r="AT86" s="11">
        <v>0</v>
      </c>
      <c r="AU86" s="11">
        <v>0</v>
      </c>
      <c r="AV86" s="32"/>
      <c r="AW86" s="29"/>
      <c r="AX86" s="33"/>
      <c r="BF86" s="27"/>
    </row>
    <row r="87" spans="1:58" x14ac:dyDescent="0.25">
      <c r="A87" s="15" t="s">
        <v>213</v>
      </c>
      <c r="B87" s="8" t="s">
        <v>173</v>
      </c>
      <c r="C87" s="29" t="s">
        <v>79</v>
      </c>
      <c r="D87" s="9" t="s">
        <v>81</v>
      </c>
      <c r="E87" s="29"/>
      <c r="F87" s="30"/>
      <c r="G87" s="30"/>
      <c r="H87" s="9" t="s">
        <v>220</v>
      </c>
      <c r="I87" s="31"/>
      <c r="J87" s="31" t="s">
        <v>23</v>
      </c>
      <c r="K87" s="31"/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2500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2500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2500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>
        <v>2500</v>
      </c>
      <c r="AT87" s="11">
        <v>0</v>
      </c>
      <c r="AU87" s="11">
        <v>0</v>
      </c>
      <c r="AV87" s="32"/>
      <c r="AW87" s="29"/>
      <c r="AX87" s="33"/>
      <c r="BF87" s="27"/>
    </row>
    <row r="88" spans="1:58" x14ac:dyDescent="0.25">
      <c r="A88" s="15" t="s">
        <v>213</v>
      </c>
      <c r="B88" s="8" t="s">
        <v>174</v>
      </c>
      <c r="C88" s="29" t="s">
        <v>80</v>
      </c>
      <c r="D88" s="9" t="s">
        <v>81</v>
      </c>
      <c r="E88" s="29"/>
      <c r="F88" s="30"/>
      <c r="G88" s="30"/>
      <c r="H88" s="9" t="s">
        <v>215</v>
      </c>
      <c r="I88" s="31"/>
      <c r="J88" s="31" t="s">
        <v>23</v>
      </c>
      <c r="K88" s="31"/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3333.33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3333.33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3333.33</v>
      </c>
      <c r="AK88" s="11">
        <v>0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  <c r="AV88" s="32"/>
      <c r="AW88" s="29"/>
      <c r="AX88" s="33"/>
      <c r="BF88" s="27"/>
    </row>
    <row r="89" spans="1:58" x14ac:dyDescent="0.25">
      <c r="A89" s="15" t="s">
        <v>213</v>
      </c>
      <c r="B89" s="8" t="s">
        <v>175</v>
      </c>
      <c r="C89" s="29" t="s">
        <v>80</v>
      </c>
      <c r="D89" s="9" t="s">
        <v>82</v>
      </c>
      <c r="E89" s="29"/>
      <c r="F89" s="30"/>
      <c r="G89" s="30"/>
      <c r="H89" s="9" t="s">
        <v>216</v>
      </c>
      <c r="I89" s="31"/>
      <c r="J89" s="31" t="s">
        <v>23</v>
      </c>
      <c r="K89" s="31"/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2500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2500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2500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>
        <v>0</v>
      </c>
      <c r="AT89" s="11">
        <v>0</v>
      </c>
      <c r="AU89" s="11">
        <v>0</v>
      </c>
      <c r="AV89" s="32"/>
      <c r="AW89" s="29"/>
      <c r="AX89" s="33"/>
      <c r="BF89" s="27"/>
    </row>
    <row r="90" spans="1:58" x14ac:dyDescent="0.25">
      <c r="A90" s="15" t="s">
        <v>213</v>
      </c>
      <c r="B90" s="8" t="s">
        <v>176</v>
      </c>
      <c r="C90" s="9" t="s">
        <v>48</v>
      </c>
      <c r="D90" s="9" t="s">
        <v>82</v>
      </c>
      <c r="E90" s="9"/>
      <c r="H90" s="9" t="s">
        <v>217</v>
      </c>
      <c r="J90" s="8" t="s">
        <v>83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50000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50000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1">
        <v>0</v>
      </c>
      <c r="AS90" s="11">
        <v>0</v>
      </c>
      <c r="AT90" s="11">
        <v>0</v>
      </c>
      <c r="AU90" s="11">
        <v>0</v>
      </c>
      <c r="AV90" s="13"/>
      <c r="AW90" s="9"/>
      <c r="AX90" s="14"/>
      <c r="BF90" s="27"/>
    </row>
    <row r="91" spans="1:58" x14ac:dyDescent="0.25">
      <c r="A91" s="15" t="s">
        <v>213</v>
      </c>
      <c r="B91" s="8" t="s">
        <v>177</v>
      </c>
      <c r="C91" s="9" t="s">
        <v>49</v>
      </c>
      <c r="D91" s="9" t="s">
        <v>225</v>
      </c>
      <c r="E91" s="9"/>
      <c r="H91" s="9" t="s">
        <v>218</v>
      </c>
      <c r="J91" s="8" t="s">
        <v>83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>
        <v>0</v>
      </c>
      <c r="AT91" s="11">
        <v>0</v>
      </c>
      <c r="AU91" s="11">
        <v>0</v>
      </c>
      <c r="AV91" s="13"/>
      <c r="AW91" s="9"/>
      <c r="AX91" s="14"/>
      <c r="BF91" s="27"/>
    </row>
    <row r="92" spans="1:58" x14ac:dyDescent="0.25">
      <c r="A92" s="15" t="s">
        <v>213</v>
      </c>
      <c r="B92" s="8" t="s">
        <v>178</v>
      </c>
      <c r="C92" s="29" t="s">
        <v>49</v>
      </c>
      <c r="D92" s="9" t="s">
        <v>225</v>
      </c>
      <c r="E92" s="29"/>
      <c r="F92" s="30"/>
      <c r="G92" s="30"/>
      <c r="H92" s="9" t="s">
        <v>219</v>
      </c>
      <c r="I92" s="31"/>
      <c r="J92" s="8" t="s">
        <v>77</v>
      </c>
      <c r="K92" s="31"/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11">
        <v>0</v>
      </c>
      <c r="AS92" s="11">
        <v>0</v>
      </c>
      <c r="AT92" s="11">
        <v>0</v>
      </c>
      <c r="AU92" s="11">
        <v>0</v>
      </c>
      <c r="AV92" s="32"/>
      <c r="AW92" s="29"/>
      <c r="AX92" s="33"/>
      <c r="BF92" s="27"/>
    </row>
    <row r="93" spans="1:58" x14ac:dyDescent="0.25">
      <c r="A93" s="15" t="s">
        <v>213</v>
      </c>
      <c r="B93" s="8" t="s">
        <v>179</v>
      </c>
      <c r="C93" s="29" t="s">
        <v>79</v>
      </c>
      <c r="D93" s="9" t="s">
        <v>33</v>
      </c>
      <c r="E93" s="29"/>
      <c r="F93" s="30"/>
      <c r="G93" s="30"/>
      <c r="H93" s="9" t="s">
        <v>220</v>
      </c>
      <c r="I93" s="31"/>
      <c r="J93" s="8" t="s">
        <v>77</v>
      </c>
      <c r="K93" s="31"/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>
        <v>0</v>
      </c>
      <c r="AT93" s="11">
        <v>0</v>
      </c>
      <c r="AU93" s="11">
        <v>0</v>
      </c>
      <c r="AV93" s="32"/>
      <c r="AW93" s="29"/>
      <c r="AX93" s="33"/>
      <c r="BF93" s="27"/>
    </row>
    <row r="94" spans="1:58" x14ac:dyDescent="0.25">
      <c r="A94" s="15" t="s">
        <v>213</v>
      </c>
      <c r="B94" s="8" t="s">
        <v>180</v>
      </c>
      <c r="C94" s="29" t="s">
        <v>49</v>
      </c>
      <c r="D94" s="29" t="s">
        <v>33</v>
      </c>
      <c r="E94" s="29"/>
      <c r="F94" s="30"/>
      <c r="G94" s="30"/>
      <c r="H94" s="9" t="s">
        <v>221</v>
      </c>
      <c r="I94" s="31"/>
      <c r="J94" s="8" t="s">
        <v>23</v>
      </c>
      <c r="K94" s="31"/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1">
        <v>0</v>
      </c>
      <c r="AP94" s="11">
        <v>0</v>
      </c>
      <c r="AQ94" s="11">
        <v>0</v>
      </c>
      <c r="AR94" s="11">
        <v>0</v>
      </c>
      <c r="AS94" s="11">
        <v>0</v>
      </c>
      <c r="AT94" s="11">
        <v>0</v>
      </c>
      <c r="AU94" s="11">
        <v>0</v>
      </c>
      <c r="AV94" s="32"/>
      <c r="AW94" s="29"/>
      <c r="AX94" s="33"/>
      <c r="BF94" s="27"/>
    </row>
    <row r="95" spans="1:58" x14ac:dyDescent="0.25">
      <c r="A95" s="15" t="s">
        <v>213</v>
      </c>
      <c r="B95" s="8" t="s">
        <v>181</v>
      </c>
      <c r="C95" s="29" t="s">
        <v>79</v>
      </c>
      <c r="D95" s="29" t="s">
        <v>81</v>
      </c>
      <c r="E95" s="29"/>
      <c r="F95" s="30"/>
      <c r="G95" s="30"/>
      <c r="H95" s="9" t="s">
        <v>216</v>
      </c>
      <c r="I95" s="31"/>
      <c r="J95" s="8" t="s">
        <v>83</v>
      </c>
      <c r="K95" s="31"/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>
        <v>0</v>
      </c>
      <c r="AT95" s="11">
        <v>0</v>
      </c>
      <c r="AU95" s="11">
        <v>0</v>
      </c>
      <c r="AV95" s="32"/>
      <c r="AW95" s="29"/>
      <c r="AX95" s="33"/>
      <c r="BF95" s="27"/>
    </row>
    <row r="96" spans="1:58" x14ac:dyDescent="0.25">
      <c r="A96" s="15" t="s">
        <v>213</v>
      </c>
      <c r="B96" s="8" t="s">
        <v>182</v>
      </c>
      <c r="C96" s="29" t="s">
        <v>79</v>
      </c>
      <c r="D96" s="29" t="s">
        <v>82</v>
      </c>
      <c r="E96" s="29"/>
      <c r="F96" s="30"/>
      <c r="G96" s="30"/>
      <c r="H96" s="9" t="s">
        <v>217</v>
      </c>
      <c r="I96" s="31"/>
      <c r="J96" s="8" t="s">
        <v>77</v>
      </c>
      <c r="K96" s="31"/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1">
        <v>0</v>
      </c>
      <c r="AP96" s="11">
        <v>0</v>
      </c>
      <c r="AQ96" s="11">
        <v>0</v>
      </c>
      <c r="AR96" s="11">
        <v>0</v>
      </c>
      <c r="AS96" s="11">
        <v>0</v>
      </c>
      <c r="AT96" s="11">
        <v>0</v>
      </c>
      <c r="AU96" s="11">
        <v>0</v>
      </c>
      <c r="AV96" s="32"/>
      <c r="AW96" s="29"/>
      <c r="AX96" s="33"/>
      <c r="BF96" s="27"/>
    </row>
    <row r="97" spans="1:58" x14ac:dyDescent="0.25">
      <c r="A97" s="15" t="s">
        <v>213</v>
      </c>
      <c r="B97" s="8" t="s">
        <v>183</v>
      </c>
      <c r="C97" s="9" t="s">
        <v>79</v>
      </c>
      <c r="D97" s="9" t="s">
        <v>81</v>
      </c>
      <c r="E97" s="9"/>
      <c r="H97" s="9" t="s">
        <v>218</v>
      </c>
      <c r="J97" s="31" t="s">
        <v>23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  <c r="AT97" s="11">
        <v>0</v>
      </c>
      <c r="AU97" s="11">
        <v>0</v>
      </c>
      <c r="AV97" s="13"/>
      <c r="AW97" s="9"/>
      <c r="AX97" s="14"/>
      <c r="BF97" s="27"/>
    </row>
    <row r="98" spans="1:58" x14ac:dyDescent="0.25">
      <c r="A98" s="15" t="s">
        <v>213</v>
      </c>
      <c r="B98" s="8" t="s">
        <v>184</v>
      </c>
      <c r="C98" s="9" t="s">
        <v>79</v>
      </c>
      <c r="D98" s="9" t="s">
        <v>81</v>
      </c>
      <c r="E98" s="9"/>
      <c r="H98" s="9" t="s">
        <v>219</v>
      </c>
      <c r="J98" s="31" t="s">
        <v>23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1500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1500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1500</v>
      </c>
      <c r="AK98" s="11">
        <v>0</v>
      </c>
      <c r="AL98" s="11">
        <v>0</v>
      </c>
      <c r="AM98" s="11">
        <v>0</v>
      </c>
      <c r="AN98" s="11">
        <v>0</v>
      </c>
      <c r="AO98" s="11">
        <v>0</v>
      </c>
      <c r="AP98" s="11">
        <v>0</v>
      </c>
      <c r="AQ98" s="11">
        <v>0</v>
      </c>
      <c r="AR98" s="11">
        <v>0</v>
      </c>
      <c r="AS98" s="11">
        <v>1500</v>
      </c>
      <c r="AT98" s="11">
        <v>0</v>
      </c>
      <c r="AU98" s="11">
        <v>0</v>
      </c>
      <c r="AV98" s="13"/>
      <c r="AW98" s="9"/>
      <c r="AX98" s="14"/>
      <c r="BA98" s="16"/>
      <c r="BF98" s="27"/>
    </row>
    <row r="99" spans="1:58" x14ac:dyDescent="0.25">
      <c r="A99" s="15" t="s">
        <v>213</v>
      </c>
      <c r="B99" s="8" t="s">
        <v>185</v>
      </c>
      <c r="C99" s="29" t="s">
        <v>48</v>
      </c>
      <c r="D99" s="9" t="s">
        <v>82</v>
      </c>
      <c r="E99" s="29"/>
      <c r="F99" s="30"/>
      <c r="G99" s="30"/>
      <c r="H99" s="9" t="s">
        <v>220</v>
      </c>
      <c r="I99" s="31"/>
      <c r="J99" s="31" t="s">
        <v>23</v>
      </c>
      <c r="K99" s="31"/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1833.33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1833.33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1833.33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v>0</v>
      </c>
      <c r="AU99" s="11">
        <v>0</v>
      </c>
      <c r="AV99" s="32"/>
      <c r="AW99" s="29"/>
      <c r="AX99" s="33"/>
      <c r="BA99" s="16"/>
      <c r="BF99" s="27"/>
    </row>
    <row r="100" spans="1:58" x14ac:dyDescent="0.25">
      <c r="A100" s="15" t="s">
        <v>213</v>
      </c>
      <c r="B100" s="8" t="s">
        <v>186</v>
      </c>
      <c r="C100" s="9" t="s">
        <v>79</v>
      </c>
      <c r="D100" s="9" t="s">
        <v>82</v>
      </c>
      <c r="E100" s="9"/>
      <c r="H100" s="9" t="s">
        <v>221</v>
      </c>
      <c r="J100" s="31" t="s">
        <v>23</v>
      </c>
      <c r="L100" s="11">
        <v>17641.650000000001</v>
      </c>
      <c r="M100" s="11">
        <v>0</v>
      </c>
      <c r="N100" s="11">
        <v>0</v>
      </c>
      <c r="O100" s="11">
        <v>17641.650000000001</v>
      </c>
      <c r="P100" s="11">
        <v>0</v>
      </c>
      <c r="Q100" s="11">
        <v>0</v>
      </c>
      <c r="R100" s="11">
        <v>17641.650000000001</v>
      </c>
      <c r="S100" s="11">
        <v>0</v>
      </c>
      <c r="T100" s="11">
        <v>0</v>
      </c>
      <c r="U100" s="11">
        <v>17641.650000000001</v>
      </c>
      <c r="V100" s="11">
        <v>0</v>
      </c>
      <c r="W100" s="11">
        <v>0</v>
      </c>
      <c r="X100" s="11">
        <v>17641.650000000001</v>
      </c>
      <c r="Y100" s="11">
        <v>0</v>
      </c>
      <c r="Z100" s="11">
        <v>0</v>
      </c>
      <c r="AA100" s="11">
        <v>17641.650000000001</v>
      </c>
      <c r="AB100" s="11">
        <v>0</v>
      </c>
      <c r="AC100" s="11">
        <v>0</v>
      </c>
      <c r="AD100" s="11">
        <v>17641.650000000001</v>
      </c>
      <c r="AE100" s="11">
        <v>0</v>
      </c>
      <c r="AF100" s="11">
        <v>0</v>
      </c>
      <c r="AG100" s="11">
        <v>17641.650000000001</v>
      </c>
      <c r="AH100" s="11">
        <v>0</v>
      </c>
      <c r="AI100" s="11">
        <v>0</v>
      </c>
      <c r="AJ100" s="11">
        <v>17641.650000000001</v>
      </c>
      <c r="AK100" s="11">
        <v>0</v>
      </c>
      <c r="AL100" s="11">
        <v>0</v>
      </c>
      <c r="AM100" s="11">
        <v>17641.650000000001</v>
      </c>
      <c r="AN100" s="11">
        <v>0</v>
      </c>
      <c r="AO100" s="11">
        <v>0</v>
      </c>
      <c r="AP100" s="11">
        <v>17641.650000000001</v>
      </c>
      <c r="AQ100" s="11">
        <v>0</v>
      </c>
      <c r="AR100" s="11">
        <v>0</v>
      </c>
      <c r="AS100" s="11">
        <v>17641.650000000001</v>
      </c>
      <c r="AT100" s="11">
        <v>0</v>
      </c>
      <c r="AU100" s="11">
        <v>0</v>
      </c>
      <c r="AV100" s="13"/>
      <c r="AW100" s="9"/>
      <c r="AX100" s="14"/>
      <c r="BA100" s="16"/>
      <c r="BF100" s="27"/>
    </row>
    <row r="101" spans="1:58" x14ac:dyDescent="0.25">
      <c r="A101" s="15" t="s">
        <v>213</v>
      </c>
      <c r="B101" s="8" t="s">
        <v>187</v>
      </c>
      <c r="C101" s="9" t="s">
        <v>48</v>
      </c>
      <c r="D101" s="9" t="s">
        <v>225</v>
      </c>
      <c r="E101" s="9"/>
      <c r="H101" s="9" t="s">
        <v>222</v>
      </c>
      <c r="J101" s="8" t="s">
        <v>83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>
        <v>0</v>
      </c>
      <c r="AT101" s="11">
        <v>0</v>
      </c>
      <c r="AU101" s="11">
        <v>0</v>
      </c>
      <c r="AV101" s="13"/>
      <c r="AW101" s="9"/>
      <c r="AX101" s="14"/>
      <c r="BA101" s="16"/>
      <c r="BF101" s="27"/>
    </row>
    <row r="102" spans="1:58" x14ac:dyDescent="0.25">
      <c r="A102" s="8" t="s">
        <v>199</v>
      </c>
      <c r="B102" s="8" t="s">
        <v>188</v>
      </c>
      <c r="C102" s="29" t="s">
        <v>48</v>
      </c>
      <c r="D102" s="9" t="s">
        <v>225</v>
      </c>
      <c r="E102" s="29"/>
      <c r="F102" s="30"/>
      <c r="G102" s="30"/>
      <c r="H102" s="9" t="s">
        <v>223</v>
      </c>
      <c r="I102" s="31"/>
      <c r="J102" s="8" t="s">
        <v>83</v>
      </c>
      <c r="K102" s="31"/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1">
        <v>0</v>
      </c>
      <c r="AP102" s="11">
        <v>0</v>
      </c>
      <c r="AQ102" s="11">
        <v>0</v>
      </c>
      <c r="AR102" s="11">
        <v>0</v>
      </c>
      <c r="AS102" s="11">
        <v>0</v>
      </c>
      <c r="AT102" s="11">
        <v>0</v>
      </c>
      <c r="AU102" s="11">
        <v>0</v>
      </c>
      <c r="AV102" s="32"/>
      <c r="AW102" s="29"/>
      <c r="AX102" s="33"/>
      <c r="BA102" s="16"/>
      <c r="BF102" s="27"/>
    </row>
    <row r="103" spans="1:58" x14ac:dyDescent="0.25">
      <c r="A103" s="8" t="s">
        <v>200</v>
      </c>
      <c r="B103" s="8" t="s">
        <v>189</v>
      </c>
      <c r="C103" s="9" t="s">
        <v>80</v>
      </c>
      <c r="D103" s="9" t="s">
        <v>33</v>
      </c>
      <c r="E103" s="9"/>
      <c r="H103" s="9" t="s">
        <v>221</v>
      </c>
      <c r="J103" s="8" t="s">
        <v>77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375000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>
        <v>0</v>
      </c>
      <c r="AT103" s="11">
        <v>0</v>
      </c>
      <c r="AU103" s="11">
        <v>0</v>
      </c>
      <c r="AV103" s="13"/>
      <c r="AW103" s="9"/>
      <c r="AX103" s="14"/>
      <c r="BA103" s="16"/>
      <c r="BF103" s="27"/>
    </row>
    <row r="104" spans="1:58" x14ac:dyDescent="0.25">
      <c r="A104" s="8" t="s">
        <v>201</v>
      </c>
      <c r="B104" s="8" t="s">
        <v>190</v>
      </c>
      <c r="C104" s="9" t="s">
        <v>80</v>
      </c>
      <c r="D104" s="29" t="s">
        <v>33</v>
      </c>
      <c r="E104" s="9"/>
      <c r="H104" s="9" t="s">
        <v>222</v>
      </c>
      <c r="J104" s="8" t="s">
        <v>77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650000</v>
      </c>
      <c r="AK104" s="11">
        <v>0</v>
      </c>
      <c r="AL104" s="11">
        <v>0</v>
      </c>
      <c r="AM104" s="11">
        <v>0</v>
      </c>
      <c r="AN104" s="11">
        <v>0</v>
      </c>
      <c r="AO104" s="11">
        <v>0</v>
      </c>
      <c r="AP104" s="11">
        <v>0</v>
      </c>
      <c r="AQ104" s="11">
        <v>0</v>
      </c>
      <c r="AR104" s="11">
        <v>0</v>
      </c>
      <c r="AS104" s="11">
        <v>0</v>
      </c>
      <c r="AT104" s="11">
        <v>0</v>
      </c>
      <c r="AU104" s="11">
        <v>0</v>
      </c>
      <c r="AV104" s="13"/>
      <c r="AW104" s="9"/>
      <c r="AX104" s="14"/>
      <c r="BA104" s="16"/>
      <c r="BF104" s="27"/>
    </row>
    <row r="105" spans="1:58" x14ac:dyDescent="0.25">
      <c r="A105" s="8" t="s">
        <v>202</v>
      </c>
      <c r="B105" s="8" t="s">
        <v>191</v>
      </c>
      <c r="C105" s="9" t="s">
        <v>79</v>
      </c>
      <c r="D105" s="29" t="s">
        <v>81</v>
      </c>
      <c r="E105" s="9"/>
      <c r="H105" s="9" t="s">
        <v>223</v>
      </c>
      <c r="J105" s="8" t="s">
        <v>23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0</v>
      </c>
      <c r="AR105" s="11">
        <v>0</v>
      </c>
      <c r="AS105" s="11">
        <v>0</v>
      </c>
      <c r="AT105" s="11">
        <v>0</v>
      </c>
      <c r="AU105" s="11">
        <v>0</v>
      </c>
      <c r="AV105" s="13"/>
      <c r="AW105" s="9"/>
      <c r="AX105" s="14"/>
      <c r="BA105" s="16"/>
      <c r="BF105" s="27"/>
    </row>
    <row r="106" spans="1:58" x14ac:dyDescent="0.25">
      <c r="A106" s="8" t="s">
        <v>203</v>
      </c>
      <c r="B106" s="8" t="s">
        <v>192</v>
      </c>
      <c r="C106" s="9" t="s">
        <v>48</v>
      </c>
      <c r="D106" s="29" t="s">
        <v>82</v>
      </c>
      <c r="E106" s="9"/>
      <c r="H106" s="9" t="s">
        <v>221</v>
      </c>
      <c r="J106" s="8" t="s">
        <v>83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1">
        <v>0</v>
      </c>
      <c r="AP106" s="11">
        <v>0</v>
      </c>
      <c r="AQ106" s="11">
        <v>0</v>
      </c>
      <c r="AR106" s="11">
        <v>0</v>
      </c>
      <c r="AS106" s="11">
        <v>0</v>
      </c>
      <c r="AT106" s="11">
        <v>0</v>
      </c>
      <c r="AU106" s="11">
        <v>0</v>
      </c>
      <c r="AV106" s="13"/>
      <c r="AW106" s="9"/>
      <c r="AX106" s="14"/>
      <c r="BA106" s="16"/>
      <c r="BF106" s="27"/>
    </row>
    <row r="107" spans="1:58" x14ac:dyDescent="0.25">
      <c r="C107" s="9"/>
      <c r="D107" s="29"/>
      <c r="E107" s="9"/>
      <c r="H107" s="9" t="s">
        <v>222</v>
      </c>
      <c r="L107" s="11"/>
      <c r="M107" s="11"/>
      <c r="N107" s="12"/>
      <c r="O107" s="11"/>
      <c r="P107" s="11"/>
      <c r="Q107" s="12"/>
      <c r="R107" s="11"/>
      <c r="S107" s="11"/>
      <c r="T107" s="12"/>
      <c r="U107" s="11"/>
      <c r="V107" s="11"/>
      <c r="W107" s="12"/>
      <c r="X107" s="11"/>
      <c r="Y107" s="11"/>
      <c r="Z107" s="12"/>
      <c r="AA107" s="11"/>
      <c r="AB107" s="11"/>
      <c r="AC107" s="12"/>
      <c r="AD107" s="11"/>
      <c r="AE107" s="11"/>
      <c r="AF107" s="12"/>
      <c r="AG107" s="11"/>
      <c r="AH107" s="11"/>
      <c r="AI107" s="12"/>
      <c r="AJ107" s="11"/>
      <c r="AK107" s="11"/>
      <c r="AL107" s="12"/>
      <c r="AM107" s="11"/>
      <c r="AN107" s="11"/>
      <c r="AO107" s="12"/>
      <c r="AP107" s="11"/>
      <c r="AQ107" s="11"/>
      <c r="AR107" s="12"/>
      <c r="AS107" s="11"/>
      <c r="AT107" s="11"/>
      <c r="AU107" s="12"/>
      <c r="AV107" s="13"/>
      <c r="AW107" s="9"/>
      <c r="AX107" s="14"/>
      <c r="BA107" s="16"/>
      <c r="BF107" s="27"/>
    </row>
    <row r="108" spans="1:58" x14ac:dyDescent="0.25">
      <c r="C108" s="9"/>
      <c r="D108" s="29"/>
      <c r="E108" s="9"/>
      <c r="H108" s="9"/>
      <c r="J108" s="31"/>
      <c r="L108" s="11"/>
      <c r="M108" s="11"/>
      <c r="N108" s="12"/>
      <c r="O108" s="11"/>
      <c r="P108" s="11"/>
      <c r="Q108" s="12"/>
      <c r="R108" s="11"/>
      <c r="S108" s="11"/>
      <c r="T108" s="12"/>
      <c r="U108" s="11"/>
      <c r="V108" s="11"/>
      <c r="W108" s="12"/>
      <c r="X108" s="11"/>
      <c r="Y108" s="11"/>
      <c r="Z108" s="12"/>
      <c r="AA108" s="11"/>
      <c r="AB108" s="11"/>
      <c r="AC108" s="12"/>
      <c r="AD108" s="11"/>
      <c r="AE108" s="11"/>
      <c r="AF108" s="12"/>
      <c r="AG108" s="11"/>
      <c r="AH108" s="11"/>
      <c r="AI108" s="12"/>
      <c r="AJ108" s="11"/>
      <c r="AK108" s="11"/>
      <c r="AL108" s="12"/>
      <c r="AM108" s="11"/>
      <c r="AN108" s="11"/>
      <c r="AO108" s="12"/>
      <c r="AP108" s="11"/>
      <c r="AQ108" s="11"/>
      <c r="AR108" s="12"/>
      <c r="AS108" s="11"/>
      <c r="AT108" s="11"/>
      <c r="AU108" s="12"/>
      <c r="AV108" s="13"/>
      <c r="AW108" s="9"/>
      <c r="AX108" s="14"/>
      <c r="BF108" s="27"/>
    </row>
    <row r="109" spans="1:58" x14ac:dyDescent="0.25">
      <c r="C109" s="9"/>
      <c r="D109" s="29"/>
      <c r="E109" s="9"/>
      <c r="H109" s="9"/>
      <c r="J109" s="31"/>
      <c r="L109" s="11"/>
      <c r="M109" s="11"/>
      <c r="N109" s="12"/>
      <c r="O109" s="11"/>
      <c r="P109" s="11"/>
      <c r="Q109" s="12"/>
      <c r="R109" s="11"/>
      <c r="S109" s="11"/>
      <c r="T109" s="12"/>
      <c r="U109" s="11"/>
      <c r="V109" s="11"/>
      <c r="W109" s="12"/>
      <c r="X109" s="11"/>
      <c r="Y109" s="11"/>
      <c r="Z109" s="12"/>
      <c r="AA109" s="11"/>
      <c r="AB109" s="11"/>
      <c r="AC109" s="12"/>
      <c r="AD109" s="11"/>
      <c r="AE109" s="11"/>
      <c r="AF109" s="12"/>
      <c r="AG109" s="11"/>
      <c r="AH109" s="11"/>
      <c r="AI109" s="12"/>
      <c r="AJ109" s="11"/>
      <c r="AK109" s="11"/>
      <c r="AL109" s="12"/>
      <c r="AM109" s="11"/>
      <c r="AN109" s="11"/>
      <c r="AO109" s="12"/>
      <c r="AP109" s="11"/>
      <c r="AQ109" s="11"/>
      <c r="AR109" s="12"/>
      <c r="AS109" s="11"/>
      <c r="AT109" s="11"/>
      <c r="AU109" s="12"/>
      <c r="AV109" s="13"/>
      <c r="AW109" s="9"/>
      <c r="AX109" s="14"/>
      <c r="BF109" s="27"/>
    </row>
    <row r="110" spans="1:58" x14ac:dyDescent="0.25">
      <c r="C110" s="9"/>
      <c r="D110" s="29"/>
      <c r="E110" s="9"/>
      <c r="H110" s="9"/>
      <c r="J110" s="31"/>
      <c r="L110" s="11"/>
      <c r="M110" s="11"/>
      <c r="N110" s="12"/>
      <c r="O110" s="11"/>
      <c r="P110" s="11"/>
      <c r="Q110" s="12"/>
      <c r="R110" s="11"/>
      <c r="S110" s="11"/>
      <c r="T110" s="12"/>
      <c r="U110" s="11"/>
      <c r="V110" s="11"/>
      <c r="W110" s="12"/>
      <c r="X110" s="11"/>
      <c r="Y110" s="11"/>
      <c r="Z110" s="12"/>
      <c r="AA110" s="11"/>
      <c r="AB110" s="11"/>
      <c r="AC110" s="12"/>
      <c r="AD110" s="11"/>
      <c r="AE110" s="11"/>
      <c r="AF110" s="12"/>
      <c r="AG110" s="11"/>
      <c r="AH110" s="11"/>
      <c r="AI110" s="12"/>
      <c r="AJ110" s="11"/>
      <c r="AK110" s="11"/>
      <c r="AL110" s="12"/>
      <c r="AM110" s="11"/>
      <c r="AN110" s="11"/>
      <c r="AO110" s="12"/>
      <c r="AP110" s="11"/>
      <c r="AQ110" s="11"/>
      <c r="AR110" s="12"/>
      <c r="AS110" s="11"/>
      <c r="AT110" s="11"/>
      <c r="AU110" s="12"/>
      <c r="AV110" s="13"/>
      <c r="AW110" s="9"/>
      <c r="AX110" s="14"/>
      <c r="BF110" s="27"/>
    </row>
    <row r="111" spans="1:58" x14ac:dyDescent="0.25">
      <c r="C111" s="9"/>
      <c r="D111" s="29"/>
      <c r="E111" s="9"/>
      <c r="H111" s="9"/>
      <c r="J111" s="31"/>
      <c r="L111" s="11"/>
      <c r="M111" s="11"/>
      <c r="N111" s="12"/>
      <c r="O111" s="11"/>
      <c r="P111" s="11"/>
      <c r="Q111" s="12"/>
      <c r="R111" s="11"/>
      <c r="S111" s="11"/>
      <c r="T111" s="12"/>
      <c r="U111" s="11"/>
      <c r="V111" s="11"/>
      <c r="W111" s="12"/>
      <c r="X111" s="11"/>
      <c r="Y111" s="11"/>
      <c r="Z111" s="12"/>
      <c r="AA111" s="11"/>
      <c r="AB111" s="11"/>
      <c r="AC111" s="12"/>
      <c r="AD111" s="11"/>
      <c r="AE111" s="11"/>
      <c r="AF111" s="12"/>
      <c r="AG111" s="11"/>
      <c r="AH111" s="11"/>
      <c r="AI111" s="12"/>
      <c r="AJ111" s="11"/>
      <c r="AK111" s="11"/>
      <c r="AL111" s="12"/>
      <c r="AM111" s="11"/>
      <c r="AN111" s="11"/>
      <c r="AO111" s="12"/>
      <c r="AP111" s="11"/>
      <c r="AQ111" s="11"/>
      <c r="AR111" s="12"/>
      <c r="AS111" s="11"/>
      <c r="AT111" s="11"/>
      <c r="AU111" s="12"/>
      <c r="AV111" s="13"/>
      <c r="AW111" s="9"/>
      <c r="AX111" s="14"/>
      <c r="BF111" s="27"/>
    </row>
    <row r="112" spans="1:58" x14ac:dyDescent="0.25">
      <c r="C112" s="9"/>
      <c r="D112" s="29"/>
      <c r="E112" s="9"/>
      <c r="H112" s="9"/>
      <c r="L112" s="11"/>
      <c r="M112" s="11"/>
      <c r="N112" s="12"/>
      <c r="O112" s="11"/>
      <c r="P112" s="11"/>
      <c r="Q112" s="12"/>
      <c r="R112" s="11"/>
      <c r="S112" s="11"/>
      <c r="T112" s="12"/>
      <c r="U112" s="11"/>
      <c r="V112" s="11"/>
      <c r="W112" s="12"/>
      <c r="X112" s="11"/>
      <c r="Y112" s="11"/>
      <c r="Z112" s="12"/>
      <c r="AA112" s="11"/>
      <c r="AB112" s="11"/>
      <c r="AC112" s="12"/>
      <c r="AD112" s="11"/>
      <c r="AE112" s="11"/>
      <c r="AF112" s="12"/>
      <c r="AG112" s="11"/>
      <c r="AH112" s="11"/>
      <c r="AI112" s="12"/>
      <c r="AJ112" s="11"/>
      <c r="AK112" s="11"/>
      <c r="AL112" s="12"/>
      <c r="AM112" s="11"/>
      <c r="AN112" s="11"/>
      <c r="AO112" s="12"/>
      <c r="AP112" s="11"/>
      <c r="AQ112" s="11"/>
      <c r="AR112" s="12"/>
      <c r="AS112" s="11"/>
      <c r="AT112" s="11"/>
      <c r="AU112" s="12"/>
      <c r="AV112" s="13"/>
      <c r="AW112" s="9"/>
      <c r="AX112" s="14"/>
      <c r="BF112" s="27"/>
    </row>
    <row r="113" spans="3:58" x14ac:dyDescent="0.25">
      <c r="C113" s="9"/>
      <c r="D113" s="29"/>
      <c r="E113" s="9"/>
      <c r="H113" s="9"/>
      <c r="L113" s="11"/>
      <c r="M113" s="11"/>
      <c r="N113" s="12"/>
      <c r="O113" s="11"/>
      <c r="P113" s="11"/>
      <c r="Q113" s="12"/>
      <c r="R113" s="11"/>
      <c r="S113" s="11"/>
      <c r="T113" s="12"/>
      <c r="U113" s="11"/>
      <c r="V113" s="11"/>
      <c r="W113" s="12"/>
      <c r="X113" s="11"/>
      <c r="Y113" s="11"/>
      <c r="Z113" s="12"/>
      <c r="AA113" s="11"/>
      <c r="AB113" s="11"/>
      <c r="AC113" s="12"/>
      <c r="AD113" s="11"/>
      <c r="AE113" s="11"/>
      <c r="AF113" s="11"/>
      <c r="AG113" s="11"/>
      <c r="AH113" s="11"/>
      <c r="AI113" s="12"/>
      <c r="AJ113" s="11"/>
      <c r="AK113" s="11"/>
      <c r="AL113" s="12"/>
      <c r="AM113" s="11"/>
      <c r="AN113" s="11"/>
      <c r="AO113" s="12"/>
      <c r="AP113" s="11"/>
      <c r="AQ113" s="11"/>
      <c r="AR113" s="12"/>
      <c r="AS113" s="11"/>
      <c r="AT113" s="11"/>
      <c r="AU113" s="12"/>
      <c r="AV113" s="13"/>
      <c r="AW113" s="9"/>
      <c r="AX113" s="14"/>
      <c r="BF113" s="27"/>
    </row>
    <row r="114" spans="3:58" x14ac:dyDescent="0.25">
      <c r="C114" s="9"/>
      <c r="D114" s="9"/>
      <c r="E114" s="9"/>
      <c r="H114" s="9"/>
      <c r="L114" s="11"/>
      <c r="M114" s="11"/>
      <c r="N114" s="12"/>
      <c r="O114" s="11"/>
      <c r="P114" s="11"/>
      <c r="Q114" s="12"/>
      <c r="R114" s="11"/>
      <c r="S114" s="11"/>
      <c r="T114" s="12"/>
      <c r="U114" s="11"/>
      <c r="V114" s="11"/>
      <c r="W114" s="12"/>
      <c r="X114" s="11"/>
      <c r="Y114" s="11"/>
      <c r="Z114" s="12"/>
      <c r="AA114" s="11"/>
      <c r="AB114" s="11"/>
      <c r="AC114" s="12"/>
      <c r="AD114" s="11"/>
      <c r="AE114" s="11"/>
      <c r="AF114" s="12"/>
      <c r="AG114" s="11"/>
      <c r="AH114" s="11"/>
      <c r="AI114" s="12"/>
      <c r="AJ114" s="11"/>
      <c r="AK114" s="11"/>
      <c r="AL114" s="11"/>
      <c r="AM114" s="11"/>
      <c r="AN114" s="11"/>
      <c r="AO114" s="12"/>
      <c r="AP114" s="11"/>
      <c r="AQ114" s="11"/>
      <c r="AR114" s="12"/>
      <c r="AS114" s="11"/>
      <c r="AT114" s="11"/>
      <c r="AU114" s="12"/>
      <c r="AV114" s="13"/>
      <c r="AW114" s="9"/>
      <c r="AX114" s="14"/>
      <c r="BF114" s="27"/>
    </row>
    <row r="115" spans="3:58" x14ac:dyDescent="0.25">
      <c r="C115" s="9"/>
      <c r="D115" s="9"/>
      <c r="E115" s="9"/>
      <c r="H115" s="9"/>
      <c r="L115" s="11"/>
      <c r="M115" s="11"/>
      <c r="N115" s="12"/>
      <c r="O115" s="11"/>
      <c r="P115" s="11"/>
      <c r="Q115" s="12"/>
      <c r="R115" s="11"/>
      <c r="S115" s="11"/>
      <c r="T115" s="12"/>
      <c r="U115" s="11"/>
      <c r="V115" s="11"/>
      <c r="W115" s="12"/>
      <c r="X115" s="11"/>
      <c r="Y115" s="11"/>
      <c r="Z115" s="12"/>
      <c r="AA115" s="11"/>
      <c r="AB115" s="11"/>
      <c r="AC115" s="12"/>
      <c r="AD115" s="11"/>
      <c r="AE115" s="11"/>
      <c r="AF115" s="12"/>
      <c r="AG115" s="11"/>
      <c r="AH115" s="11"/>
      <c r="AI115" s="12"/>
      <c r="AJ115" s="11"/>
      <c r="AK115" s="11"/>
      <c r="AL115" s="12"/>
      <c r="AM115" s="11"/>
      <c r="AN115" s="11"/>
      <c r="AO115" s="12"/>
      <c r="AP115" s="11"/>
      <c r="AQ115" s="11"/>
      <c r="AR115" s="12"/>
      <c r="AS115" s="11"/>
      <c r="AT115" s="11"/>
      <c r="AU115" s="12"/>
      <c r="AV115" s="13"/>
      <c r="AW115" s="9"/>
      <c r="AX115" s="14"/>
      <c r="BF115" s="27"/>
    </row>
    <row r="116" spans="3:58" x14ac:dyDescent="0.25">
      <c r="C116" s="9"/>
      <c r="D116" s="9"/>
      <c r="E116" s="9"/>
      <c r="H116" s="9"/>
      <c r="L116" s="11"/>
      <c r="M116" s="11"/>
      <c r="N116" s="12"/>
      <c r="O116" s="11"/>
      <c r="P116" s="11"/>
      <c r="Q116" s="12"/>
      <c r="R116" s="11"/>
      <c r="S116" s="11"/>
      <c r="T116" s="12"/>
      <c r="U116" s="11"/>
      <c r="V116" s="11"/>
      <c r="W116" s="12"/>
      <c r="X116" s="11"/>
      <c r="Y116" s="11"/>
      <c r="Z116" s="12"/>
      <c r="AA116" s="11"/>
      <c r="AB116" s="11"/>
      <c r="AC116" s="12"/>
      <c r="AD116" s="11"/>
      <c r="AE116" s="11"/>
      <c r="AF116" s="12"/>
      <c r="AG116" s="11"/>
      <c r="AH116" s="11"/>
      <c r="AI116" s="12"/>
      <c r="AJ116" s="11"/>
      <c r="AK116" s="11"/>
      <c r="AL116" s="12"/>
      <c r="AM116" s="11"/>
      <c r="AN116" s="11"/>
      <c r="AO116" s="12"/>
      <c r="AP116" s="11"/>
      <c r="AQ116" s="11"/>
      <c r="AR116" s="12"/>
      <c r="AS116" s="11"/>
      <c r="AT116" s="11"/>
      <c r="AU116" s="12"/>
      <c r="AV116" s="13"/>
      <c r="AW116" s="9"/>
      <c r="AX116" s="14"/>
      <c r="BF116" s="27"/>
    </row>
    <row r="117" spans="3:58" x14ac:dyDescent="0.25">
      <c r="C117" s="9"/>
      <c r="D117" s="9"/>
      <c r="E117" s="9"/>
      <c r="H117" s="9"/>
      <c r="L117" s="11"/>
      <c r="M117" s="11"/>
      <c r="N117" s="12"/>
      <c r="O117" s="11"/>
      <c r="P117" s="11"/>
      <c r="Q117" s="12"/>
      <c r="R117" s="11"/>
      <c r="S117" s="11"/>
      <c r="T117" s="12"/>
      <c r="U117" s="11"/>
      <c r="V117" s="11"/>
      <c r="W117" s="12"/>
      <c r="X117" s="11"/>
      <c r="Y117" s="11"/>
      <c r="Z117" s="12"/>
      <c r="AA117" s="11"/>
      <c r="AB117" s="11"/>
      <c r="AC117" s="12"/>
      <c r="AD117" s="11"/>
      <c r="AE117" s="11"/>
      <c r="AF117" s="12"/>
      <c r="AG117" s="11"/>
      <c r="AH117" s="11"/>
      <c r="AI117" s="12"/>
      <c r="AJ117" s="11"/>
      <c r="AK117" s="11"/>
      <c r="AL117" s="12"/>
      <c r="AM117" s="11"/>
      <c r="AN117" s="11"/>
      <c r="AO117" s="12"/>
      <c r="AP117" s="11"/>
      <c r="AQ117" s="11"/>
      <c r="AR117" s="12"/>
      <c r="AS117" s="11"/>
      <c r="AT117" s="11"/>
      <c r="AU117" s="12"/>
      <c r="AV117" s="13"/>
      <c r="AW117" s="9"/>
      <c r="AX117" s="14"/>
      <c r="BF117" s="27"/>
    </row>
    <row r="118" spans="3:58" x14ac:dyDescent="0.25">
      <c r="C118" s="9"/>
      <c r="D118" s="9"/>
      <c r="E118" s="9"/>
      <c r="H118" s="9"/>
      <c r="L118" s="11"/>
      <c r="M118" s="11"/>
      <c r="N118" s="12"/>
      <c r="O118" s="11"/>
      <c r="P118" s="11"/>
      <c r="Q118" s="12"/>
      <c r="R118" s="11"/>
      <c r="S118" s="11"/>
      <c r="T118" s="12"/>
      <c r="U118" s="11"/>
      <c r="V118" s="11"/>
      <c r="W118" s="12"/>
      <c r="X118" s="11"/>
      <c r="Y118" s="11"/>
      <c r="Z118" s="12"/>
      <c r="AA118" s="11"/>
      <c r="AB118" s="11"/>
      <c r="AC118" s="12"/>
      <c r="AD118" s="11"/>
      <c r="AE118" s="11"/>
      <c r="AF118" s="12"/>
      <c r="AG118" s="11"/>
      <c r="AH118" s="11"/>
      <c r="AI118" s="12"/>
      <c r="AJ118" s="11"/>
      <c r="AK118" s="11"/>
      <c r="AL118" s="12"/>
      <c r="AM118" s="11"/>
      <c r="AN118" s="11"/>
      <c r="AO118" s="12"/>
      <c r="AP118" s="11"/>
      <c r="AQ118" s="11"/>
      <c r="AR118" s="12"/>
      <c r="AS118" s="11"/>
      <c r="AT118" s="11"/>
      <c r="AU118" s="12"/>
      <c r="AV118" s="13"/>
      <c r="AW118" s="9"/>
      <c r="AX118" s="14"/>
      <c r="BF118" s="27"/>
    </row>
    <row r="119" spans="3:58" x14ac:dyDescent="0.25">
      <c r="C119" s="9"/>
      <c r="D119" s="9"/>
      <c r="E119" s="9"/>
      <c r="H119" s="9"/>
      <c r="L119" s="11"/>
      <c r="M119" s="11"/>
      <c r="N119" s="12"/>
      <c r="O119" s="11"/>
      <c r="P119" s="11"/>
      <c r="Q119" s="12"/>
      <c r="R119" s="11"/>
      <c r="S119" s="11"/>
      <c r="T119" s="12"/>
      <c r="U119" s="11"/>
      <c r="V119" s="11"/>
      <c r="W119" s="12"/>
      <c r="X119" s="11"/>
      <c r="Y119" s="11"/>
      <c r="Z119" s="12"/>
      <c r="AA119" s="11"/>
      <c r="AB119" s="11"/>
      <c r="AC119" s="12"/>
      <c r="AD119" s="11"/>
      <c r="AE119" s="11"/>
      <c r="AF119" s="12"/>
      <c r="AG119" s="11"/>
      <c r="AH119" s="11"/>
      <c r="AI119" s="12"/>
      <c r="AJ119" s="11"/>
      <c r="AK119" s="11"/>
      <c r="AL119" s="12"/>
      <c r="AM119" s="11"/>
      <c r="AN119" s="11"/>
      <c r="AO119" s="12"/>
      <c r="AP119" s="11"/>
      <c r="AQ119" s="11"/>
      <c r="AR119" s="12"/>
      <c r="AS119" s="11"/>
      <c r="AT119" s="11"/>
      <c r="AU119" s="12"/>
      <c r="AV119" s="13"/>
      <c r="AW119" s="9"/>
      <c r="AX119" s="14"/>
      <c r="BF119" s="27"/>
    </row>
    <row r="120" spans="3:58" x14ac:dyDescent="0.25">
      <c r="C120" s="9"/>
      <c r="D120" s="9"/>
      <c r="E120" s="9"/>
      <c r="H120" s="9"/>
      <c r="L120" s="11"/>
      <c r="M120" s="11"/>
      <c r="N120" s="12"/>
      <c r="O120" s="11"/>
      <c r="P120" s="11"/>
      <c r="Q120" s="12"/>
      <c r="R120" s="11"/>
      <c r="S120" s="11"/>
      <c r="T120" s="12"/>
      <c r="U120" s="11"/>
      <c r="V120" s="11"/>
      <c r="W120" s="12"/>
      <c r="X120" s="11"/>
      <c r="Y120" s="11"/>
      <c r="Z120" s="12"/>
      <c r="AA120" s="11"/>
      <c r="AB120" s="11"/>
      <c r="AC120" s="12"/>
      <c r="AD120" s="11"/>
      <c r="AE120" s="11"/>
      <c r="AF120" s="12"/>
      <c r="AG120" s="11"/>
      <c r="AH120" s="11"/>
      <c r="AI120" s="12"/>
      <c r="AJ120" s="11"/>
      <c r="AK120" s="11"/>
      <c r="AL120" s="12"/>
      <c r="AM120" s="11"/>
      <c r="AN120" s="11"/>
      <c r="AO120" s="12"/>
      <c r="AP120" s="11"/>
      <c r="AQ120" s="11"/>
      <c r="AR120" s="12"/>
      <c r="AS120" s="11"/>
      <c r="AT120" s="11"/>
      <c r="AU120" s="12"/>
      <c r="AV120" s="13"/>
      <c r="AW120" s="9"/>
      <c r="AX120" s="14"/>
      <c r="BF120" s="27"/>
    </row>
    <row r="121" spans="3:58" x14ac:dyDescent="0.25">
      <c r="C121" s="9"/>
      <c r="D121" s="9"/>
      <c r="E121" s="9"/>
      <c r="H121" s="9"/>
      <c r="L121" s="11"/>
      <c r="M121" s="11"/>
      <c r="N121" s="12"/>
      <c r="O121" s="11"/>
      <c r="P121" s="11"/>
      <c r="Q121" s="12"/>
      <c r="R121" s="11"/>
      <c r="S121" s="11"/>
      <c r="T121" s="12"/>
      <c r="U121" s="11"/>
      <c r="V121" s="11"/>
      <c r="W121" s="12"/>
      <c r="X121" s="11"/>
      <c r="Y121" s="11"/>
      <c r="Z121" s="12"/>
      <c r="AA121" s="11"/>
      <c r="AB121" s="11"/>
      <c r="AC121" s="12"/>
      <c r="AD121" s="11"/>
      <c r="AE121" s="11"/>
      <c r="AF121" s="12"/>
      <c r="AG121" s="11"/>
      <c r="AH121" s="11"/>
      <c r="AI121" s="12"/>
      <c r="AJ121" s="11"/>
      <c r="AK121" s="11"/>
      <c r="AL121" s="12"/>
      <c r="AM121" s="11"/>
      <c r="AN121" s="11"/>
      <c r="AO121" s="12"/>
      <c r="AP121" s="11"/>
      <c r="AQ121" s="11"/>
      <c r="AR121" s="12"/>
      <c r="AS121" s="11"/>
      <c r="AT121" s="11"/>
      <c r="AU121" s="12"/>
      <c r="AV121" s="13"/>
      <c r="AW121" s="9"/>
      <c r="AX121" s="14"/>
      <c r="BF121" s="27"/>
    </row>
    <row r="122" spans="3:58" x14ac:dyDescent="0.25">
      <c r="C122" s="9"/>
      <c r="D122" s="9"/>
      <c r="E122" s="9"/>
      <c r="H122" s="9"/>
      <c r="L122" s="11"/>
      <c r="M122" s="11"/>
      <c r="N122" s="12"/>
      <c r="O122" s="11"/>
      <c r="P122" s="11"/>
      <c r="Q122" s="12"/>
      <c r="R122" s="11"/>
      <c r="S122" s="11"/>
      <c r="T122" s="12"/>
      <c r="U122" s="11"/>
      <c r="V122" s="11"/>
      <c r="W122" s="12"/>
      <c r="X122" s="11"/>
      <c r="Y122" s="11"/>
      <c r="Z122" s="12"/>
      <c r="AA122" s="11"/>
      <c r="AB122" s="11"/>
      <c r="AC122" s="12"/>
      <c r="AD122" s="11"/>
      <c r="AE122" s="11"/>
      <c r="AF122" s="12"/>
      <c r="AG122" s="11"/>
      <c r="AH122" s="11"/>
      <c r="AI122" s="12"/>
      <c r="AJ122" s="11"/>
      <c r="AK122" s="11"/>
      <c r="AL122" s="12"/>
      <c r="AM122" s="11"/>
      <c r="AN122" s="11"/>
      <c r="AO122" s="12"/>
      <c r="AP122" s="11"/>
      <c r="AQ122" s="11"/>
      <c r="AR122" s="12"/>
      <c r="AS122" s="11"/>
      <c r="AT122" s="11"/>
      <c r="AU122" s="12"/>
      <c r="AV122" s="13"/>
      <c r="AW122" s="9"/>
      <c r="AX122" s="14"/>
    </row>
    <row r="123" spans="3:58" x14ac:dyDescent="0.25">
      <c r="C123" s="9"/>
      <c r="D123" s="9"/>
      <c r="E123" s="9"/>
      <c r="H123" s="9"/>
      <c r="L123" s="11"/>
      <c r="M123" s="11"/>
      <c r="N123" s="12"/>
      <c r="O123" s="11"/>
      <c r="P123" s="11"/>
      <c r="Q123" s="12"/>
      <c r="R123" s="11"/>
      <c r="S123" s="11"/>
      <c r="T123" s="12"/>
      <c r="U123" s="11"/>
      <c r="V123" s="11"/>
      <c r="W123" s="12"/>
      <c r="X123" s="11"/>
      <c r="Y123" s="11"/>
      <c r="Z123" s="12"/>
      <c r="AA123" s="11"/>
      <c r="AB123" s="11"/>
      <c r="AC123" s="12"/>
      <c r="AD123" s="11"/>
      <c r="AE123" s="11"/>
      <c r="AF123" s="12"/>
      <c r="AG123" s="11"/>
      <c r="AH123" s="11"/>
      <c r="AI123" s="12"/>
      <c r="AJ123" s="11"/>
      <c r="AK123" s="11"/>
      <c r="AL123" s="12"/>
      <c r="AM123" s="11"/>
      <c r="AN123" s="11"/>
      <c r="AO123" s="12"/>
      <c r="AP123" s="11"/>
      <c r="AQ123" s="11"/>
      <c r="AR123" s="12"/>
      <c r="AS123" s="11"/>
      <c r="AT123" s="11"/>
      <c r="AU123" s="12"/>
      <c r="AV123" s="13"/>
      <c r="AW123" s="9"/>
      <c r="AX123" s="14"/>
    </row>
    <row r="124" spans="3:58" x14ac:dyDescent="0.25">
      <c r="C124" s="9"/>
      <c r="D124" s="9"/>
      <c r="E124" s="9"/>
      <c r="H124" s="9"/>
      <c r="L124" s="11"/>
      <c r="M124" s="11"/>
      <c r="N124" s="12"/>
      <c r="O124" s="11"/>
      <c r="P124" s="11"/>
      <c r="Q124" s="12"/>
      <c r="R124" s="11"/>
      <c r="S124" s="11"/>
      <c r="T124" s="12"/>
      <c r="U124" s="11"/>
      <c r="V124" s="11"/>
      <c r="W124" s="12"/>
      <c r="X124" s="11"/>
      <c r="Y124" s="11"/>
      <c r="Z124" s="12"/>
      <c r="AA124" s="11"/>
      <c r="AB124" s="11"/>
      <c r="AC124" s="12"/>
      <c r="AD124" s="11"/>
      <c r="AE124" s="11"/>
      <c r="AF124" s="12"/>
      <c r="AG124" s="11"/>
      <c r="AH124" s="11"/>
      <c r="AI124" s="12"/>
      <c r="AJ124" s="11"/>
      <c r="AK124" s="11"/>
      <c r="AL124" s="12"/>
      <c r="AM124" s="11"/>
      <c r="AN124" s="11"/>
      <c r="AO124" s="12"/>
      <c r="AP124" s="11"/>
      <c r="AQ124" s="11"/>
      <c r="AR124" s="12"/>
      <c r="AS124" s="11"/>
      <c r="AT124" s="11"/>
      <c r="AU124" s="12"/>
      <c r="AV124" s="13"/>
      <c r="AW124" s="9"/>
      <c r="AX124" s="14"/>
    </row>
    <row r="125" spans="3:58" x14ac:dyDescent="0.25">
      <c r="C125" s="9"/>
      <c r="D125" s="9"/>
      <c r="E125" s="9"/>
      <c r="H125" s="9"/>
      <c r="L125" s="11"/>
      <c r="M125" s="11"/>
      <c r="N125" s="12"/>
      <c r="O125" s="11"/>
      <c r="P125" s="11"/>
      <c r="Q125" s="12"/>
      <c r="R125" s="11"/>
      <c r="S125" s="11"/>
      <c r="T125" s="12"/>
      <c r="U125" s="11"/>
      <c r="V125" s="11"/>
      <c r="W125" s="12"/>
      <c r="X125" s="11"/>
      <c r="Y125" s="11"/>
      <c r="Z125" s="12"/>
      <c r="AA125" s="11"/>
      <c r="AB125" s="11"/>
      <c r="AC125" s="12"/>
      <c r="AD125" s="11"/>
      <c r="AE125" s="11"/>
      <c r="AF125" s="12"/>
      <c r="AG125" s="11"/>
      <c r="AH125" s="11"/>
      <c r="AI125" s="12"/>
      <c r="AJ125" s="11"/>
      <c r="AK125" s="11"/>
      <c r="AL125" s="12"/>
      <c r="AM125" s="11"/>
      <c r="AN125" s="11"/>
      <c r="AO125" s="12"/>
      <c r="AP125" s="11"/>
      <c r="AQ125" s="11"/>
      <c r="AR125" s="12"/>
      <c r="AS125" s="11"/>
      <c r="AT125" s="11"/>
      <c r="AU125" s="12"/>
      <c r="AV125" s="13"/>
      <c r="AW125" s="9"/>
      <c r="AX125" s="14"/>
    </row>
    <row r="126" spans="3:58" x14ac:dyDescent="0.25">
      <c r="C126" s="9"/>
      <c r="D126" s="9"/>
      <c r="E126" s="9"/>
      <c r="H126" s="9"/>
      <c r="L126" s="11"/>
      <c r="M126" s="11"/>
      <c r="N126" s="12"/>
      <c r="O126" s="11"/>
      <c r="P126" s="11"/>
      <c r="Q126" s="12"/>
      <c r="R126" s="11"/>
      <c r="S126" s="11"/>
      <c r="T126" s="12"/>
      <c r="U126" s="11"/>
      <c r="V126" s="11"/>
      <c r="W126" s="12"/>
      <c r="X126" s="11"/>
      <c r="Y126" s="11"/>
      <c r="Z126" s="12"/>
      <c r="AA126" s="11"/>
      <c r="AB126" s="11"/>
      <c r="AC126" s="12"/>
      <c r="AD126" s="11"/>
      <c r="AE126" s="11"/>
      <c r="AF126" s="12"/>
      <c r="AG126" s="11"/>
      <c r="AH126" s="11"/>
      <c r="AI126" s="12"/>
      <c r="AJ126" s="11"/>
      <c r="AK126" s="11"/>
      <c r="AL126" s="12"/>
      <c r="AM126" s="11"/>
      <c r="AN126" s="11"/>
      <c r="AO126" s="12"/>
      <c r="AP126" s="11"/>
      <c r="AQ126" s="11"/>
      <c r="AR126" s="12"/>
      <c r="AS126" s="11"/>
      <c r="AT126" s="11"/>
      <c r="AU126" s="12"/>
      <c r="AV126" s="13"/>
      <c r="AW126" s="9"/>
      <c r="AX126" s="14"/>
    </row>
    <row r="127" spans="3:58" x14ac:dyDescent="0.25">
      <c r="C127" s="9"/>
      <c r="D127" s="9"/>
      <c r="E127" s="9"/>
      <c r="H127" s="9"/>
      <c r="L127" s="11"/>
      <c r="M127" s="11"/>
      <c r="N127" s="12"/>
      <c r="O127" s="11"/>
      <c r="P127" s="11"/>
      <c r="Q127" s="12"/>
      <c r="R127" s="11"/>
      <c r="S127" s="11"/>
      <c r="T127" s="12"/>
      <c r="U127" s="11"/>
      <c r="V127" s="11"/>
      <c r="W127" s="12"/>
      <c r="X127" s="11"/>
      <c r="Y127" s="11"/>
      <c r="Z127" s="12"/>
      <c r="AA127" s="11"/>
      <c r="AB127" s="11"/>
      <c r="AC127" s="12"/>
      <c r="AD127" s="11"/>
      <c r="AE127" s="11"/>
      <c r="AF127" s="12"/>
      <c r="AG127" s="11"/>
      <c r="AH127" s="11"/>
      <c r="AI127" s="12"/>
      <c r="AJ127" s="11"/>
      <c r="AK127" s="11"/>
      <c r="AL127" s="12"/>
      <c r="AM127" s="11"/>
      <c r="AN127" s="11"/>
      <c r="AO127" s="12"/>
      <c r="AP127" s="11"/>
      <c r="AQ127" s="11"/>
      <c r="AR127" s="12"/>
      <c r="AS127" s="11"/>
      <c r="AT127" s="11"/>
      <c r="AU127" s="12"/>
      <c r="AV127" s="13"/>
      <c r="AW127" s="9"/>
      <c r="AX127" s="14"/>
    </row>
    <row r="128" spans="3:58" x14ac:dyDescent="0.25">
      <c r="C128" s="9"/>
      <c r="D128" s="9"/>
      <c r="E128" s="9"/>
      <c r="H128" s="9"/>
      <c r="L128" s="11"/>
      <c r="M128" s="11"/>
      <c r="N128" s="12"/>
      <c r="O128" s="11"/>
      <c r="P128" s="11"/>
      <c r="Q128" s="12"/>
      <c r="R128" s="11"/>
      <c r="S128" s="11"/>
      <c r="T128" s="12"/>
      <c r="U128" s="11"/>
      <c r="V128" s="11"/>
      <c r="W128" s="12"/>
      <c r="X128" s="11"/>
      <c r="Y128" s="11"/>
      <c r="Z128" s="12"/>
      <c r="AA128" s="11"/>
      <c r="AB128" s="11"/>
      <c r="AC128" s="12"/>
      <c r="AD128" s="11"/>
      <c r="AE128" s="11"/>
      <c r="AF128" s="12"/>
      <c r="AG128" s="11"/>
      <c r="AH128" s="11"/>
      <c r="AI128" s="12"/>
      <c r="AJ128" s="11"/>
      <c r="AK128" s="11"/>
      <c r="AL128" s="12"/>
      <c r="AM128" s="11"/>
      <c r="AN128" s="11"/>
      <c r="AO128" s="12"/>
      <c r="AP128" s="11"/>
      <c r="AQ128" s="11"/>
      <c r="AR128" s="12"/>
      <c r="AS128" s="11"/>
      <c r="AT128" s="11"/>
      <c r="AU128" s="12"/>
      <c r="AV128" s="13"/>
      <c r="AW128" s="9"/>
      <c r="AX128" s="14"/>
    </row>
    <row r="129" spans="3:50" x14ac:dyDescent="0.25">
      <c r="C129" s="9"/>
      <c r="D129" s="9"/>
      <c r="E129" s="9"/>
      <c r="H129" s="9"/>
      <c r="L129" s="11"/>
      <c r="M129" s="11"/>
      <c r="N129" s="12"/>
      <c r="O129" s="11"/>
      <c r="P129" s="11"/>
      <c r="Q129" s="12"/>
      <c r="R129" s="11"/>
      <c r="S129" s="11"/>
      <c r="T129" s="12"/>
      <c r="U129" s="11"/>
      <c r="V129" s="11"/>
      <c r="W129" s="12"/>
      <c r="X129" s="11"/>
      <c r="Y129" s="11"/>
      <c r="Z129" s="12"/>
      <c r="AA129" s="11"/>
      <c r="AB129" s="11"/>
      <c r="AC129" s="12"/>
      <c r="AD129" s="11"/>
      <c r="AE129" s="11"/>
      <c r="AF129" s="12"/>
      <c r="AG129" s="11"/>
      <c r="AH129" s="11"/>
      <c r="AI129" s="12"/>
      <c r="AJ129" s="11"/>
      <c r="AK129" s="11"/>
      <c r="AL129" s="12"/>
      <c r="AM129" s="11"/>
      <c r="AN129" s="11"/>
      <c r="AO129" s="12"/>
      <c r="AP129" s="11"/>
      <c r="AQ129" s="11"/>
      <c r="AR129" s="12"/>
      <c r="AS129" s="11"/>
      <c r="AT129" s="11"/>
      <c r="AU129" s="12"/>
      <c r="AV129" s="13"/>
      <c r="AW129" s="9"/>
      <c r="AX129" s="14"/>
    </row>
    <row r="130" spans="3:50" x14ac:dyDescent="0.25">
      <c r="C130" s="9"/>
      <c r="D130" s="9"/>
      <c r="E130" s="9"/>
      <c r="H130" s="9"/>
      <c r="L130" s="11"/>
      <c r="M130" s="11"/>
      <c r="N130" s="12"/>
      <c r="O130" s="11"/>
      <c r="P130" s="11"/>
      <c r="Q130" s="12"/>
      <c r="R130" s="11"/>
      <c r="S130" s="11"/>
      <c r="T130" s="12"/>
      <c r="U130" s="11"/>
      <c r="V130" s="11"/>
      <c r="W130" s="12"/>
      <c r="X130" s="11"/>
      <c r="Y130" s="11"/>
      <c r="Z130" s="12"/>
      <c r="AA130" s="11"/>
      <c r="AB130" s="11"/>
      <c r="AC130" s="12"/>
      <c r="AD130" s="11"/>
      <c r="AE130" s="11"/>
      <c r="AF130" s="12"/>
      <c r="AG130" s="11"/>
      <c r="AH130" s="11"/>
      <c r="AI130" s="12"/>
      <c r="AJ130" s="11"/>
      <c r="AK130" s="11"/>
      <c r="AL130" s="12"/>
      <c r="AM130" s="11"/>
      <c r="AN130" s="11"/>
      <c r="AO130" s="12"/>
      <c r="AP130" s="11"/>
      <c r="AQ130" s="11"/>
      <c r="AR130" s="12"/>
      <c r="AS130" s="11"/>
      <c r="AT130" s="11"/>
      <c r="AU130" s="12"/>
      <c r="AV130" s="13"/>
      <c r="AW130" s="9"/>
      <c r="AX130" s="14"/>
    </row>
    <row r="131" spans="3:50" x14ac:dyDescent="0.25">
      <c r="C131" s="9"/>
      <c r="D131" s="9"/>
      <c r="E131" s="9"/>
      <c r="H131" s="9"/>
      <c r="L131" s="11"/>
      <c r="M131" s="11"/>
      <c r="N131" s="12"/>
      <c r="O131" s="11"/>
      <c r="P131" s="11"/>
      <c r="Q131" s="12"/>
      <c r="R131" s="11"/>
      <c r="S131" s="11"/>
      <c r="T131" s="12"/>
      <c r="U131" s="11"/>
      <c r="V131" s="11"/>
      <c r="W131" s="12"/>
      <c r="X131" s="11"/>
      <c r="Y131" s="11"/>
      <c r="Z131" s="12"/>
      <c r="AA131" s="11"/>
      <c r="AB131" s="11"/>
      <c r="AC131" s="12"/>
      <c r="AD131" s="11"/>
      <c r="AE131" s="11"/>
      <c r="AF131" s="12"/>
      <c r="AG131" s="11"/>
      <c r="AH131" s="11"/>
      <c r="AI131" s="12"/>
      <c r="AJ131" s="11"/>
      <c r="AK131" s="11"/>
      <c r="AL131" s="12"/>
      <c r="AM131" s="11"/>
      <c r="AN131" s="11"/>
      <c r="AO131" s="12"/>
      <c r="AP131" s="11"/>
      <c r="AQ131" s="11"/>
      <c r="AR131" s="12"/>
      <c r="AS131" s="11"/>
      <c r="AT131" s="11"/>
      <c r="AU131" s="12"/>
      <c r="AV131" s="13"/>
      <c r="AW131" s="9"/>
      <c r="AX131" s="14"/>
    </row>
    <row r="132" spans="3:50" x14ac:dyDescent="0.25">
      <c r="C132" s="9"/>
      <c r="D132" s="9"/>
      <c r="E132" s="9"/>
      <c r="H132" s="9"/>
      <c r="L132" s="11"/>
      <c r="M132" s="11"/>
      <c r="N132" s="12"/>
      <c r="O132" s="11"/>
      <c r="P132" s="11"/>
      <c r="Q132" s="12"/>
      <c r="R132" s="11"/>
      <c r="S132" s="11"/>
      <c r="T132" s="12"/>
      <c r="U132" s="11"/>
      <c r="V132" s="11"/>
      <c r="W132" s="12"/>
      <c r="X132" s="11"/>
      <c r="Y132" s="11"/>
      <c r="Z132" s="12"/>
      <c r="AA132" s="11"/>
      <c r="AB132" s="11"/>
      <c r="AC132" s="12"/>
      <c r="AD132" s="11"/>
      <c r="AE132" s="11"/>
      <c r="AF132" s="12"/>
      <c r="AG132" s="11"/>
      <c r="AH132" s="11"/>
      <c r="AI132" s="12"/>
      <c r="AJ132" s="11"/>
      <c r="AK132" s="11"/>
      <c r="AL132" s="12"/>
      <c r="AM132" s="11"/>
      <c r="AN132" s="11"/>
      <c r="AO132" s="12"/>
      <c r="AP132" s="11"/>
      <c r="AQ132" s="11"/>
      <c r="AR132" s="12"/>
      <c r="AS132" s="11"/>
      <c r="AT132" s="11"/>
      <c r="AU132" s="12"/>
      <c r="AV132" s="13"/>
      <c r="AW132" s="9"/>
      <c r="AX132" s="14"/>
    </row>
    <row r="133" spans="3:50" x14ac:dyDescent="0.25">
      <c r="C133" s="9"/>
      <c r="D133" s="9"/>
      <c r="E133" s="9"/>
      <c r="H133" s="9"/>
      <c r="L133" s="11"/>
      <c r="M133" s="11"/>
      <c r="N133" s="12"/>
      <c r="O133" s="11"/>
      <c r="P133" s="11"/>
      <c r="Q133" s="12"/>
      <c r="R133" s="11"/>
      <c r="S133" s="11"/>
      <c r="T133" s="12"/>
      <c r="U133" s="11"/>
      <c r="V133" s="11"/>
      <c r="W133" s="12"/>
      <c r="X133" s="11"/>
      <c r="Y133" s="11"/>
      <c r="Z133" s="12"/>
      <c r="AA133" s="11"/>
      <c r="AB133" s="11"/>
      <c r="AC133" s="12"/>
      <c r="AD133" s="11"/>
      <c r="AE133" s="11"/>
      <c r="AF133" s="12"/>
      <c r="AG133" s="11"/>
      <c r="AH133" s="11"/>
      <c r="AI133" s="12"/>
      <c r="AJ133" s="11"/>
      <c r="AK133" s="11"/>
      <c r="AL133" s="12"/>
      <c r="AM133" s="11"/>
      <c r="AN133" s="11"/>
      <c r="AO133" s="12"/>
      <c r="AP133" s="11"/>
      <c r="AQ133" s="11"/>
      <c r="AR133" s="12"/>
      <c r="AS133" s="11"/>
      <c r="AT133" s="11"/>
      <c r="AU133" s="12"/>
      <c r="AV133" s="13"/>
      <c r="AW133" s="9"/>
      <c r="AX133" s="14"/>
    </row>
    <row r="134" spans="3:50" x14ac:dyDescent="0.25">
      <c r="C134" s="9"/>
      <c r="D134" s="9"/>
      <c r="E134" s="9"/>
      <c r="H134" s="9"/>
      <c r="L134" s="11"/>
      <c r="M134" s="11"/>
      <c r="N134" s="12"/>
      <c r="O134" s="11"/>
      <c r="P134" s="11"/>
      <c r="Q134" s="12"/>
      <c r="R134" s="11"/>
      <c r="S134" s="11"/>
      <c r="T134" s="12"/>
      <c r="U134" s="11"/>
      <c r="V134" s="11"/>
      <c r="W134" s="12"/>
      <c r="X134" s="11"/>
      <c r="Y134" s="11"/>
      <c r="Z134" s="12"/>
      <c r="AA134" s="11"/>
      <c r="AB134" s="11"/>
      <c r="AC134" s="12"/>
      <c r="AD134" s="11"/>
      <c r="AE134" s="11"/>
      <c r="AF134" s="12"/>
      <c r="AG134" s="11"/>
      <c r="AH134" s="11"/>
      <c r="AI134" s="12"/>
      <c r="AJ134" s="11"/>
      <c r="AK134" s="11"/>
      <c r="AL134" s="12"/>
      <c r="AM134" s="11"/>
      <c r="AN134" s="11"/>
      <c r="AO134" s="12"/>
      <c r="AP134" s="11"/>
      <c r="AQ134" s="11"/>
      <c r="AR134" s="12"/>
      <c r="AS134" s="11"/>
      <c r="AT134" s="11"/>
      <c r="AU134" s="12"/>
      <c r="AV134" s="13"/>
      <c r="AW134" s="9"/>
      <c r="AX134" s="14"/>
    </row>
    <row r="135" spans="3:50" x14ac:dyDescent="0.25">
      <c r="C135" s="9"/>
      <c r="D135" s="9"/>
      <c r="E135" s="9"/>
      <c r="H135" s="9"/>
      <c r="L135" s="11"/>
      <c r="M135" s="11"/>
      <c r="N135" s="12"/>
      <c r="O135" s="11"/>
      <c r="P135" s="11"/>
      <c r="Q135" s="12"/>
      <c r="R135" s="11"/>
      <c r="S135" s="11"/>
      <c r="T135" s="12"/>
      <c r="U135" s="11"/>
      <c r="V135" s="11"/>
      <c r="W135" s="12"/>
      <c r="X135" s="11"/>
      <c r="Y135" s="11"/>
      <c r="Z135" s="12"/>
      <c r="AA135" s="11"/>
      <c r="AB135" s="11"/>
      <c r="AC135" s="12"/>
      <c r="AD135" s="11"/>
      <c r="AE135" s="11"/>
      <c r="AF135" s="12"/>
      <c r="AG135" s="11"/>
      <c r="AH135" s="11"/>
      <c r="AI135" s="12"/>
      <c r="AJ135" s="11"/>
      <c r="AK135" s="11"/>
      <c r="AL135" s="12"/>
      <c r="AM135" s="11"/>
      <c r="AN135" s="11"/>
      <c r="AO135" s="12"/>
      <c r="AP135" s="11"/>
      <c r="AQ135" s="11"/>
      <c r="AR135" s="12"/>
      <c r="AS135" s="11"/>
      <c r="AT135" s="11"/>
      <c r="AU135" s="12"/>
      <c r="AV135" s="13"/>
      <c r="AW135" s="9"/>
      <c r="AX135" s="14"/>
    </row>
    <row r="136" spans="3:50" x14ac:dyDescent="0.25">
      <c r="C136" s="9"/>
      <c r="D136" s="9"/>
      <c r="E136" s="9"/>
      <c r="H136" s="9"/>
      <c r="L136" s="11"/>
      <c r="M136" s="11"/>
      <c r="N136" s="12"/>
      <c r="O136" s="11"/>
      <c r="P136" s="11"/>
      <c r="Q136" s="12"/>
      <c r="R136" s="11"/>
      <c r="S136" s="11"/>
      <c r="T136" s="12"/>
      <c r="U136" s="11"/>
      <c r="V136" s="11"/>
      <c r="W136" s="12"/>
      <c r="X136" s="11"/>
      <c r="Y136" s="11"/>
      <c r="Z136" s="12"/>
      <c r="AA136" s="11"/>
      <c r="AB136" s="11"/>
      <c r="AC136" s="12"/>
      <c r="AD136" s="11"/>
      <c r="AE136" s="11"/>
      <c r="AF136" s="12"/>
      <c r="AG136" s="11"/>
      <c r="AH136" s="11"/>
      <c r="AI136" s="12"/>
      <c r="AJ136" s="11"/>
      <c r="AK136" s="11"/>
      <c r="AL136" s="12"/>
      <c r="AM136" s="11"/>
      <c r="AN136" s="11"/>
      <c r="AO136" s="12"/>
      <c r="AP136" s="11"/>
      <c r="AQ136" s="11"/>
      <c r="AR136" s="12"/>
      <c r="AS136" s="11"/>
      <c r="AT136" s="11"/>
      <c r="AU136" s="12"/>
      <c r="AV136" s="13"/>
      <c r="AW136" s="9"/>
      <c r="AX136" s="14"/>
    </row>
    <row r="137" spans="3:50" x14ac:dyDescent="0.25">
      <c r="C137" s="9"/>
      <c r="D137" s="9"/>
      <c r="E137" s="9"/>
      <c r="H137" s="9"/>
      <c r="L137" s="11"/>
      <c r="M137" s="11"/>
      <c r="N137" s="12"/>
      <c r="O137" s="11"/>
      <c r="P137" s="11"/>
      <c r="Q137" s="12"/>
      <c r="R137" s="11"/>
      <c r="S137" s="11"/>
      <c r="T137" s="12"/>
      <c r="U137" s="11"/>
      <c r="V137" s="11"/>
      <c r="W137" s="12"/>
      <c r="X137" s="11"/>
      <c r="Y137" s="11"/>
      <c r="Z137" s="12"/>
      <c r="AA137" s="11"/>
      <c r="AB137" s="11"/>
      <c r="AC137" s="12"/>
      <c r="AD137" s="11"/>
      <c r="AE137" s="11"/>
      <c r="AF137" s="12"/>
      <c r="AG137" s="11"/>
      <c r="AH137" s="11"/>
      <c r="AI137" s="12"/>
      <c r="AJ137" s="11"/>
      <c r="AK137" s="11"/>
      <c r="AL137" s="12"/>
      <c r="AM137" s="11"/>
      <c r="AN137" s="11"/>
      <c r="AO137" s="12"/>
      <c r="AP137" s="11"/>
      <c r="AQ137" s="11"/>
      <c r="AR137" s="12"/>
      <c r="AS137" s="11"/>
      <c r="AT137" s="11"/>
      <c r="AU137" s="12"/>
      <c r="AV137" s="13"/>
      <c r="AW137" s="9"/>
      <c r="AX137" s="14"/>
    </row>
    <row r="138" spans="3:50" x14ac:dyDescent="0.25">
      <c r="C138" s="9"/>
      <c r="D138" s="9"/>
      <c r="E138" s="9"/>
      <c r="H138" s="9"/>
      <c r="L138" s="11"/>
      <c r="M138" s="11"/>
      <c r="N138" s="12"/>
      <c r="O138" s="11"/>
      <c r="P138" s="11"/>
      <c r="Q138" s="12"/>
      <c r="R138" s="11"/>
      <c r="S138" s="11"/>
      <c r="T138" s="12"/>
      <c r="U138" s="11"/>
      <c r="V138" s="11"/>
      <c r="W138" s="12"/>
      <c r="X138" s="11"/>
      <c r="Y138" s="11"/>
      <c r="Z138" s="12"/>
      <c r="AA138" s="11"/>
      <c r="AB138" s="11"/>
      <c r="AC138" s="12"/>
      <c r="AD138" s="11"/>
      <c r="AE138" s="11"/>
      <c r="AF138" s="12"/>
      <c r="AG138" s="11"/>
      <c r="AH138" s="11"/>
      <c r="AI138" s="12"/>
      <c r="AJ138" s="11"/>
      <c r="AK138" s="11"/>
      <c r="AL138" s="12"/>
      <c r="AM138" s="11"/>
      <c r="AN138" s="11"/>
      <c r="AO138" s="12"/>
      <c r="AP138" s="11"/>
      <c r="AQ138" s="11"/>
      <c r="AR138" s="12"/>
      <c r="AS138" s="11"/>
      <c r="AT138" s="11"/>
      <c r="AU138" s="12"/>
      <c r="AV138" s="13"/>
      <c r="AW138" s="9"/>
      <c r="AX138" s="14"/>
    </row>
    <row r="139" spans="3:50" x14ac:dyDescent="0.25">
      <c r="C139" s="9"/>
      <c r="D139" s="9"/>
      <c r="E139" s="9"/>
      <c r="H139" s="9"/>
      <c r="L139" s="11"/>
      <c r="M139" s="11"/>
      <c r="N139" s="12"/>
      <c r="O139" s="11"/>
      <c r="P139" s="11"/>
      <c r="Q139" s="12"/>
      <c r="R139" s="11"/>
      <c r="S139" s="11"/>
      <c r="T139" s="12"/>
      <c r="U139" s="11"/>
      <c r="V139" s="11"/>
      <c r="W139" s="12"/>
      <c r="X139" s="11"/>
      <c r="Y139" s="11"/>
      <c r="Z139" s="12"/>
      <c r="AA139" s="11"/>
      <c r="AB139" s="11"/>
      <c r="AC139" s="12"/>
      <c r="AD139" s="11"/>
      <c r="AE139" s="11"/>
      <c r="AF139" s="12"/>
      <c r="AG139" s="11"/>
      <c r="AH139" s="11"/>
      <c r="AI139" s="12"/>
      <c r="AJ139" s="11"/>
      <c r="AK139" s="11"/>
      <c r="AL139" s="12"/>
      <c r="AM139" s="11"/>
      <c r="AN139" s="11"/>
      <c r="AO139" s="12"/>
      <c r="AP139" s="11"/>
      <c r="AQ139" s="11"/>
      <c r="AR139" s="12"/>
      <c r="AS139" s="11"/>
      <c r="AT139" s="11"/>
      <c r="AU139" s="12"/>
      <c r="AV139" s="13"/>
      <c r="AW139" s="9"/>
      <c r="AX139" s="14"/>
    </row>
    <row r="140" spans="3:50" x14ac:dyDescent="0.25">
      <c r="C140" s="9"/>
      <c r="D140" s="9"/>
      <c r="E140" s="9"/>
      <c r="H140" s="9"/>
      <c r="L140" s="11"/>
      <c r="M140" s="11"/>
      <c r="N140" s="12"/>
      <c r="O140" s="11"/>
      <c r="P140" s="11"/>
      <c r="Q140" s="12"/>
      <c r="R140" s="11"/>
      <c r="S140" s="11"/>
      <c r="T140" s="12"/>
      <c r="U140" s="11"/>
      <c r="V140" s="11"/>
      <c r="W140" s="12"/>
      <c r="X140" s="11"/>
      <c r="Y140" s="11"/>
      <c r="Z140" s="12"/>
      <c r="AA140" s="11"/>
      <c r="AB140" s="11"/>
      <c r="AC140" s="12"/>
      <c r="AD140" s="11"/>
      <c r="AE140" s="11"/>
      <c r="AF140" s="12"/>
      <c r="AG140" s="11"/>
      <c r="AH140" s="11"/>
      <c r="AI140" s="12"/>
      <c r="AJ140" s="11"/>
      <c r="AK140" s="11"/>
      <c r="AL140" s="12"/>
      <c r="AM140" s="11"/>
      <c r="AN140" s="11"/>
      <c r="AO140" s="12"/>
      <c r="AP140" s="11"/>
      <c r="AQ140" s="11"/>
      <c r="AR140" s="12"/>
      <c r="AS140" s="11"/>
      <c r="AT140" s="11"/>
      <c r="AU140" s="12"/>
      <c r="AV140" s="13"/>
      <c r="AW140" s="9"/>
      <c r="AX140" s="14"/>
    </row>
    <row r="141" spans="3:50" x14ac:dyDescent="0.25">
      <c r="C141" s="9"/>
      <c r="D141" s="9"/>
      <c r="E141" s="9"/>
      <c r="H141" s="9"/>
      <c r="L141" s="11"/>
      <c r="M141" s="11"/>
      <c r="N141" s="12"/>
      <c r="O141" s="11"/>
      <c r="P141" s="11"/>
      <c r="Q141" s="12"/>
      <c r="R141" s="11"/>
      <c r="S141" s="11"/>
      <c r="T141" s="12"/>
      <c r="U141" s="11"/>
      <c r="V141" s="11"/>
      <c r="W141" s="12"/>
      <c r="X141" s="11"/>
      <c r="Y141" s="11"/>
      <c r="Z141" s="12"/>
      <c r="AA141" s="11"/>
      <c r="AB141" s="11"/>
      <c r="AC141" s="12"/>
      <c r="AD141" s="11"/>
      <c r="AE141" s="11"/>
      <c r="AF141" s="12"/>
      <c r="AG141" s="11"/>
      <c r="AH141" s="11"/>
      <c r="AI141" s="12"/>
      <c r="AJ141" s="11"/>
      <c r="AK141" s="11"/>
      <c r="AL141" s="12"/>
      <c r="AM141" s="11"/>
      <c r="AN141" s="11"/>
      <c r="AO141" s="12"/>
      <c r="AP141" s="11"/>
      <c r="AQ141" s="11"/>
      <c r="AR141" s="12"/>
      <c r="AS141" s="11"/>
      <c r="AT141" s="11"/>
      <c r="AU141" s="12"/>
      <c r="AV141" s="13"/>
      <c r="AW141" s="9"/>
      <c r="AX141" s="14"/>
    </row>
    <row r="142" spans="3:50" x14ac:dyDescent="0.25">
      <c r="C142" s="9"/>
      <c r="D142" s="9"/>
      <c r="E142" s="9"/>
      <c r="H142" s="9"/>
      <c r="L142" s="11"/>
      <c r="M142" s="11"/>
      <c r="N142" s="12"/>
      <c r="O142" s="11"/>
      <c r="P142" s="11"/>
      <c r="Q142" s="12"/>
      <c r="R142" s="11"/>
      <c r="S142" s="11"/>
      <c r="T142" s="12"/>
      <c r="U142" s="11"/>
      <c r="V142" s="11"/>
      <c r="W142" s="12"/>
      <c r="X142" s="11"/>
      <c r="Y142" s="11"/>
      <c r="Z142" s="12"/>
      <c r="AA142" s="11"/>
      <c r="AB142" s="11"/>
      <c r="AC142" s="12"/>
      <c r="AD142" s="11"/>
      <c r="AE142" s="11"/>
      <c r="AF142" s="12"/>
      <c r="AG142" s="11"/>
      <c r="AH142" s="11"/>
      <c r="AI142" s="12"/>
      <c r="AJ142" s="11"/>
      <c r="AK142" s="11"/>
      <c r="AL142" s="12"/>
      <c r="AM142" s="11"/>
      <c r="AN142" s="11"/>
      <c r="AO142" s="12"/>
      <c r="AP142" s="11"/>
      <c r="AQ142" s="11"/>
      <c r="AR142" s="12"/>
      <c r="AS142" s="11"/>
      <c r="AT142" s="11"/>
      <c r="AU142" s="12"/>
      <c r="AV142" s="13"/>
      <c r="AW142" s="9"/>
      <c r="AX142" s="14"/>
    </row>
    <row r="143" spans="3:50" x14ac:dyDescent="0.25">
      <c r="C143" s="9"/>
      <c r="D143" s="9"/>
      <c r="E143" s="9"/>
      <c r="H143" s="9"/>
      <c r="L143" s="11"/>
      <c r="M143" s="11"/>
      <c r="N143" s="12"/>
      <c r="O143" s="11"/>
      <c r="P143" s="11"/>
      <c r="Q143" s="12"/>
      <c r="R143" s="11"/>
      <c r="S143" s="11"/>
      <c r="T143" s="12"/>
      <c r="U143" s="11"/>
      <c r="V143" s="11"/>
      <c r="W143" s="12"/>
      <c r="X143" s="11"/>
      <c r="Y143" s="11"/>
      <c r="Z143" s="12"/>
      <c r="AA143" s="11"/>
      <c r="AB143" s="11"/>
      <c r="AC143" s="12"/>
      <c r="AD143" s="11"/>
      <c r="AE143" s="11"/>
      <c r="AF143" s="12"/>
      <c r="AG143" s="11"/>
      <c r="AH143" s="11"/>
      <c r="AI143" s="12"/>
      <c r="AJ143" s="11"/>
      <c r="AK143" s="11"/>
      <c r="AL143" s="12"/>
      <c r="AM143" s="11"/>
      <c r="AN143" s="11"/>
      <c r="AO143" s="12"/>
      <c r="AP143" s="11"/>
      <c r="AQ143" s="11"/>
      <c r="AR143" s="12"/>
      <c r="AS143" s="11"/>
      <c r="AT143" s="11"/>
      <c r="AU143" s="12"/>
      <c r="AV143" s="13"/>
      <c r="AW143" s="9"/>
      <c r="AX143" s="14"/>
    </row>
    <row r="144" spans="3:50" x14ac:dyDescent="0.25">
      <c r="C144" s="9"/>
      <c r="D144" s="9"/>
      <c r="E144" s="9"/>
      <c r="H144" s="9"/>
      <c r="L144" s="11"/>
      <c r="M144" s="11"/>
      <c r="N144" s="12"/>
      <c r="O144" s="11"/>
      <c r="P144" s="11"/>
      <c r="Q144" s="12"/>
      <c r="R144" s="11"/>
      <c r="S144" s="11"/>
      <c r="T144" s="12"/>
      <c r="U144" s="11"/>
      <c r="V144" s="11"/>
      <c r="W144" s="12"/>
      <c r="X144" s="11"/>
      <c r="Y144" s="11"/>
      <c r="Z144" s="12"/>
      <c r="AA144" s="11"/>
      <c r="AB144" s="11"/>
      <c r="AC144" s="12"/>
      <c r="AD144" s="11"/>
      <c r="AE144" s="11"/>
      <c r="AF144" s="12"/>
      <c r="AG144" s="11"/>
      <c r="AH144" s="11"/>
      <c r="AI144" s="12"/>
      <c r="AJ144" s="11"/>
      <c r="AK144" s="11"/>
      <c r="AL144" s="12"/>
      <c r="AM144" s="11"/>
      <c r="AN144" s="11"/>
      <c r="AO144" s="12"/>
      <c r="AP144" s="11"/>
      <c r="AQ144" s="11"/>
      <c r="AR144" s="12"/>
      <c r="AS144" s="11"/>
      <c r="AT144" s="11"/>
      <c r="AU144" s="12"/>
      <c r="AV144" s="13"/>
      <c r="AW144" s="9"/>
      <c r="AX144" s="14"/>
    </row>
    <row r="145" spans="3:50" x14ac:dyDescent="0.25">
      <c r="C145" s="9"/>
      <c r="D145" s="9"/>
      <c r="E145" s="9"/>
      <c r="H145" s="9"/>
      <c r="L145" s="11"/>
      <c r="M145" s="11"/>
      <c r="N145" s="12"/>
      <c r="O145" s="11"/>
      <c r="P145" s="11"/>
      <c r="Q145" s="12"/>
      <c r="R145" s="11"/>
      <c r="S145" s="11"/>
      <c r="T145" s="12"/>
      <c r="U145" s="11"/>
      <c r="V145" s="11"/>
      <c r="W145" s="12"/>
      <c r="X145" s="11"/>
      <c r="Y145" s="11"/>
      <c r="Z145" s="12"/>
      <c r="AA145" s="11"/>
      <c r="AB145" s="11"/>
      <c r="AC145" s="12"/>
      <c r="AD145" s="11"/>
      <c r="AE145" s="11"/>
      <c r="AF145" s="12"/>
      <c r="AG145" s="11"/>
      <c r="AH145" s="11"/>
      <c r="AI145" s="12"/>
      <c r="AJ145" s="11"/>
      <c r="AK145" s="11"/>
      <c r="AL145" s="12"/>
      <c r="AM145" s="11"/>
      <c r="AN145" s="11"/>
      <c r="AO145" s="12"/>
      <c r="AP145" s="11"/>
      <c r="AQ145" s="11"/>
      <c r="AR145" s="12"/>
      <c r="AS145" s="11"/>
      <c r="AT145" s="11"/>
      <c r="AU145" s="12"/>
      <c r="AV145" s="13"/>
      <c r="AW145" s="9"/>
      <c r="AX145" s="14"/>
    </row>
    <row r="146" spans="3:50" x14ac:dyDescent="0.25">
      <c r="C146" s="9"/>
      <c r="D146" s="9"/>
      <c r="E146" s="9"/>
      <c r="H146" s="9"/>
      <c r="L146" s="11"/>
      <c r="M146" s="11"/>
      <c r="N146" s="12"/>
      <c r="O146" s="11"/>
      <c r="P146" s="11"/>
      <c r="Q146" s="12"/>
      <c r="R146" s="11"/>
      <c r="S146" s="11"/>
      <c r="T146" s="12"/>
      <c r="U146" s="11"/>
      <c r="V146" s="11"/>
      <c r="W146" s="12"/>
      <c r="X146" s="11"/>
      <c r="Y146" s="11"/>
      <c r="Z146" s="12"/>
      <c r="AA146" s="11"/>
      <c r="AB146" s="11"/>
      <c r="AC146" s="12"/>
      <c r="AD146" s="11"/>
      <c r="AE146" s="11"/>
      <c r="AF146" s="12"/>
      <c r="AG146" s="11"/>
      <c r="AH146" s="11"/>
      <c r="AI146" s="12"/>
      <c r="AJ146" s="11"/>
      <c r="AK146" s="11"/>
      <c r="AL146" s="12"/>
      <c r="AM146" s="11"/>
      <c r="AN146" s="11"/>
      <c r="AO146" s="12"/>
      <c r="AP146" s="11"/>
      <c r="AQ146" s="11"/>
      <c r="AR146" s="12"/>
      <c r="AS146" s="11"/>
      <c r="AT146" s="11"/>
      <c r="AU146" s="12"/>
      <c r="AV146" s="13"/>
      <c r="AW146" s="9"/>
      <c r="AX146" s="14"/>
    </row>
    <row r="147" spans="3:50" x14ac:dyDescent="0.25">
      <c r="C147" s="9"/>
      <c r="D147" s="9"/>
      <c r="E147" s="9"/>
      <c r="H147" s="9"/>
      <c r="L147" s="11"/>
      <c r="M147" s="11"/>
      <c r="N147" s="12"/>
      <c r="O147" s="11"/>
      <c r="P147" s="11"/>
      <c r="Q147" s="12"/>
      <c r="R147" s="11"/>
      <c r="S147" s="11"/>
      <c r="T147" s="12"/>
      <c r="U147" s="11"/>
      <c r="V147" s="11"/>
      <c r="W147" s="12"/>
      <c r="X147" s="11"/>
      <c r="Y147" s="11"/>
      <c r="Z147" s="12"/>
      <c r="AA147" s="11"/>
      <c r="AB147" s="11"/>
      <c r="AC147" s="12"/>
      <c r="AD147" s="11"/>
      <c r="AE147" s="11"/>
      <c r="AF147" s="12"/>
      <c r="AG147" s="11"/>
      <c r="AH147" s="11"/>
      <c r="AI147" s="12"/>
      <c r="AJ147" s="11"/>
      <c r="AK147" s="11"/>
      <c r="AL147" s="12"/>
      <c r="AM147" s="11"/>
      <c r="AN147" s="11"/>
      <c r="AO147" s="12"/>
      <c r="AP147" s="11"/>
      <c r="AQ147" s="11"/>
      <c r="AR147" s="12"/>
      <c r="AS147" s="11"/>
      <c r="AT147" s="11"/>
      <c r="AU147" s="12"/>
      <c r="AV147" s="13"/>
      <c r="AW147" s="9"/>
      <c r="AX147" s="14"/>
    </row>
    <row r="148" spans="3:50" x14ac:dyDescent="0.25">
      <c r="C148" s="9"/>
      <c r="D148" s="9"/>
      <c r="E148" s="9"/>
      <c r="H148" s="9"/>
      <c r="L148" s="11"/>
      <c r="M148" s="11"/>
      <c r="N148" s="12"/>
      <c r="O148" s="11"/>
      <c r="P148" s="11"/>
      <c r="Q148" s="12"/>
      <c r="R148" s="11"/>
      <c r="S148" s="11"/>
      <c r="T148" s="12"/>
      <c r="U148" s="11"/>
      <c r="V148" s="11"/>
      <c r="W148" s="12"/>
      <c r="X148" s="11"/>
      <c r="Y148" s="11"/>
      <c r="Z148" s="12"/>
      <c r="AA148" s="11"/>
      <c r="AB148" s="11"/>
      <c r="AC148" s="12"/>
      <c r="AD148" s="11"/>
      <c r="AE148" s="11"/>
      <c r="AF148" s="12"/>
      <c r="AG148" s="11"/>
      <c r="AH148" s="11"/>
      <c r="AI148" s="12"/>
      <c r="AJ148" s="11"/>
      <c r="AK148" s="11"/>
      <c r="AL148" s="12"/>
      <c r="AM148" s="11"/>
      <c r="AN148" s="11"/>
      <c r="AO148" s="12"/>
      <c r="AP148" s="11"/>
      <c r="AQ148" s="11"/>
      <c r="AR148" s="12"/>
      <c r="AS148" s="11"/>
      <c r="AT148" s="11"/>
      <c r="AU148" s="12"/>
      <c r="AV148" s="13"/>
      <c r="AW148" s="9"/>
      <c r="AX148" s="14"/>
    </row>
    <row r="149" spans="3:50" x14ac:dyDescent="0.25">
      <c r="C149" s="9"/>
      <c r="D149" s="9"/>
      <c r="E149" s="9"/>
      <c r="H149" s="9"/>
      <c r="L149" s="11"/>
      <c r="M149" s="11"/>
      <c r="N149" s="12"/>
      <c r="O149" s="11"/>
      <c r="P149" s="11"/>
      <c r="Q149" s="12"/>
      <c r="R149" s="11"/>
      <c r="S149" s="11"/>
      <c r="T149" s="12"/>
      <c r="U149" s="11"/>
      <c r="V149" s="11"/>
      <c r="W149" s="12"/>
      <c r="X149" s="11"/>
      <c r="Y149" s="11"/>
      <c r="Z149" s="12"/>
      <c r="AA149" s="11"/>
      <c r="AB149" s="11"/>
      <c r="AC149" s="12"/>
      <c r="AD149" s="11"/>
      <c r="AE149" s="11"/>
      <c r="AF149" s="12"/>
      <c r="AG149" s="11"/>
      <c r="AH149" s="11"/>
      <c r="AI149" s="12"/>
      <c r="AJ149" s="11"/>
      <c r="AK149" s="11"/>
      <c r="AL149" s="12"/>
      <c r="AM149" s="11"/>
      <c r="AN149" s="11"/>
      <c r="AO149" s="12"/>
      <c r="AP149" s="11"/>
      <c r="AQ149" s="11"/>
      <c r="AR149" s="12"/>
      <c r="AS149" s="11"/>
      <c r="AT149" s="11"/>
      <c r="AU149" s="12"/>
      <c r="AV149" s="13"/>
      <c r="AW149" s="9"/>
      <c r="AX149" s="14"/>
    </row>
    <row r="150" spans="3:50" x14ac:dyDescent="0.25">
      <c r="C150" s="9"/>
      <c r="D150" s="9"/>
      <c r="E150" s="9"/>
      <c r="H150" s="9"/>
      <c r="L150" s="11">
        <f t="shared" ref="L150:AU150" si="0">SUM(L2:L149)</f>
        <v>10017641.65</v>
      </c>
      <c r="M150" s="11">
        <f t="shared" si="0"/>
        <v>7000000</v>
      </c>
      <c r="N150" s="11">
        <f t="shared" si="0"/>
        <v>7000000</v>
      </c>
      <c r="O150" s="11">
        <f t="shared" si="0"/>
        <v>17641.650000000001</v>
      </c>
      <c r="P150" s="11">
        <f t="shared" si="0"/>
        <v>0</v>
      </c>
      <c r="Q150" s="11">
        <f t="shared" si="0"/>
        <v>0</v>
      </c>
      <c r="R150" s="11">
        <f t="shared" si="0"/>
        <v>1858599.6400000001</v>
      </c>
      <c r="S150" s="11">
        <f t="shared" si="0"/>
        <v>650000</v>
      </c>
      <c r="T150" s="11">
        <f t="shared" si="0"/>
        <v>799000</v>
      </c>
      <c r="U150" s="11">
        <f t="shared" si="0"/>
        <v>17641.650000000001</v>
      </c>
      <c r="V150" s="11">
        <f t="shared" si="0"/>
        <v>0</v>
      </c>
      <c r="W150" s="11">
        <f t="shared" si="0"/>
        <v>0</v>
      </c>
      <c r="X150" s="11">
        <f t="shared" si="0"/>
        <v>17641.650000000001</v>
      </c>
      <c r="Y150" s="11">
        <f t="shared" si="0"/>
        <v>0</v>
      </c>
      <c r="Z150" s="11">
        <f t="shared" si="0"/>
        <v>0</v>
      </c>
      <c r="AA150" s="11">
        <f t="shared" si="0"/>
        <v>1807599.6400000001</v>
      </c>
      <c r="AB150" s="11">
        <f t="shared" si="0"/>
        <v>0</v>
      </c>
      <c r="AC150" s="11">
        <f t="shared" si="0"/>
        <v>0</v>
      </c>
      <c r="AD150" s="11">
        <f t="shared" si="0"/>
        <v>17641.650000000001</v>
      </c>
      <c r="AE150" s="11">
        <f t="shared" si="0"/>
        <v>0</v>
      </c>
      <c r="AF150" s="11">
        <f t="shared" si="0"/>
        <v>0</v>
      </c>
      <c r="AG150" s="11">
        <f t="shared" si="0"/>
        <v>17641.650000000001</v>
      </c>
      <c r="AH150" s="11">
        <f t="shared" si="0"/>
        <v>0</v>
      </c>
      <c r="AI150" s="11">
        <f t="shared" si="0"/>
        <v>0</v>
      </c>
      <c r="AJ150" s="11">
        <f t="shared" si="0"/>
        <v>1643099.64</v>
      </c>
      <c r="AK150" s="11">
        <f t="shared" si="0"/>
        <v>0</v>
      </c>
      <c r="AL150" s="11">
        <f t="shared" si="0"/>
        <v>0</v>
      </c>
      <c r="AM150" s="11">
        <f t="shared" si="0"/>
        <v>17641.650000000001</v>
      </c>
      <c r="AN150" s="11">
        <f t="shared" si="0"/>
        <v>0</v>
      </c>
      <c r="AO150" s="11">
        <f t="shared" si="0"/>
        <v>0</v>
      </c>
      <c r="AP150" s="11">
        <f t="shared" si="0"/>
        <v>17641.650000000001</v>
      </c>
      <c r="AQ150" s="11">
        <f t="shared" si="0"/>
        <v>0</v>
      </c>
      <c r="AR150" s="11">
        <f t="shared" si="0"/>
        <v>0</v>
      </c>
      <c r="AS150" s="11">
        <f t="shared" si="0"/>
        <v>375266.65</v>
      </c>
      <c r="AT150" s="11">
        <f t="shared" si="0"/>
        <v>0</v>
      </c>
      <c r="AU150" s="11">
        <f t="shared" si="0"/>
        <v>0</v>
      </c>
      <c r="AV150" s="13"/>
      <c r="AW150" s="9"/>
      <c r="AX150" s="14"/>
    </row>
    <row r="153" spans="3:50" x14ac:dyDescent="0.25">
      <c r="C153" s="7"/>
      <c r="D153" s="7"/>
      <c r="E153" s="7"/>
      <c r="F153" s="7"/>
      <c r="G153" s="7"/>
      <c r="H153" s="7"/>
      <c r="I153" s="7"/>
      <c r="K153" s="7"/>
      <c r="L153" s="7"/>
      <c r="M153" s="7"/>
      <c r="N153" s="7"/>
      <c r="O153" s="7"/>
      <c r="P153" s="7"/>
      <c r="Q153" s="7"/>
    </row>
    <row r="154" spans="3:50" x14ac:dyDescent="0.25">
      <c r="C154" s="7"/>
      <c r="D154" s="7"/>
      <c r="E154" s="7"/>
      <c r="F154" s="7"/>
      <c r="G154" s="7"/>
      <c r="H154" s="7"/>
      <c r="I154" s="7"/>
      <c r="K154" s="7"/>
      <c r="L154" s="7"/>
      <c r="M154" s="7"/>
      <c r="N154" s="7"/>
      <c r="O154" s="7"/>
      <c r="P154" s="7"/>
      <c r="Q154" s="7"/>
    </row>
    <row r="155" spans="3:50" x14ac:dyDescent="0.25">
      <c r="C155" s="7"/>
      <c r="D155" s="7"/>
      <c r="E155" s="7"/>
      <c r="F155" s="7"/>
      <c r="G155" s="7"/>
      <c r="H155" s="7"/>
      <c r="I155" s="7"/>
      <c r="K155" s="7"/>
      <c r="L155" s="7"/>
      <c r="M155" s="7"/>
      <c r="N155" s="7"/>
      <c r="O155" s="7"/>
      <c r="P155" s="7"/>
      <c r="Q155" s="7"/>
    </row>
    <row r="156" spans="3:50" x14ac:dyDescent="0.25">
      <c r="C156" s="7"/>
      <c r="D156" s="7"/>
      <c r="E156" s="7"/>
      <c r="F156" s="7"/>
      <c r="G156" s="7"/>
      <c r="H156" s="7"/>
      <c r="I156" s="7"/>
      <c r="K156" s="7"/>
      <c r="L156" s="7"/>
      <c r="M156" s="7"/>
      <c r="N156" s="7"/>
      <c r="O156" s="7"/>
      <c r="P156" s="7"/>
      <c r="Q156" s="7"/>
    </row>
    <row r="157" spans="3:50" x14ac:dyDescent="0.25">
      <c r="C157" s="7"/>
      <c r="D157" s="7"/>
      <c r="E157" s="7"/>
      <c r="F157" s="7"/>
      <c r="G157" s="7"/>
      <c r="H157" s="7"/>
      <c r="I157" s="7"/>
      <c r="K157" s="7"/>
      <c r="L157" s="7"/>
      <c r="M157" s="7"/>
      <c r="N157" s="7"/>
      <c r="O157" s="7"/>
      <c r="P157" s="7"/>
      <c r="Q157" s="7"/>
    </row>
    <row r="158" spans="3:50" x14ac:dyDescent="0.25">
      <c r="C158" s="7"/>
      <c r="D158" s="7"/>
      <c r="E158" s="7"/>
      <c r="F158" s="7"/>
      <c r="G158" s="7"/>
      <c r="H158" s="7"/>
      <c r="I158" s="7"/>
      <c r="K158" s="7"/>
      <c r="L158" s="7"/>
      <c r="M158" s="7"/>
      <c r="N158" s="7"/>
      <c r="O158" s="7"/>
      <c r="P158" s="7"/>
      <c r="Q158" s="7"/>
    </row>
    <row r="159" spans="3:50" x14ac:dyDescent="0.25">
      <c r="C159" s="7"/>
      <c r="D159" s="7"/>
      <c r="E159" s="7"/>
      <c r="F159" s="7"/>
      <c r="G159" s="7"/>
      <c r="H159" s="7"/>
      <c r="I159" s="7"/>
      <c r="K159" s="7"/>
      <c r="L159" s="7"/>
      <c r="M159" s="7"/>
      <c r="N159" s="7"/>
      <c r="O159" s="7"/>
      <c r="P159" s="7"/>
      <c r="Q159" s="7"/>
    </row>
    <row r="160" spans="3:50" x14ac:dyDescent="0.25">
      <c r="C160" s="7"/>
      <c r="D160" s="7"/>
      <c r="E160" s="7"/>
      <c r="F160" s="7"/>
      <c r="G160" s="7"/>
      <c r="H160" s="7"/>
      <c r="I160" s="7"/>
      <c r="K160" s="7"/>
      <c r="L160" s="7"/>
      <c r="M160" s="7"/>
      <c r="N160" s="7"/>
      <c r="O160" s="7"/>
      <c r="P160" s="7"/>
      <c r="Q160" s="7"/>
    </row>
    <row r="161" spans="3:17" x14ac:dyDescent="0.25">
      <c r="C161" s="7"/>
      <c r="D161" s="7"/>
      <c r="E161" s="7"/>
      <c r="F161" s="7"/>
      <c r="G161" s="7"/>
      <c r="H161" s="7"/>
      <c r="I161" s="7"/>
      <c r="K161" s="7"/>
      <c r="L161" s="7"/>
      <c r="M161" s="7"/>
      <c r="N161" s="7"/>
      <c r="O161" s="7"/>
      <c r="P161" s="7"/>
      <c r="Q161" s="7"/>
    </row>
    <row r="162" spans="3:17" x14ac:dyDescent="0.25">
      <c r="C162" s="22" t="s">
        <v>11</v>
      </c>
      <c r="D162" s="28" t="s">
        <v>46</v>
      </c>
      <c r="E162" s="22" t="s">
        <v>27</v>
      </c>
      <c r="G162" s="22" t="s">
        <v>24</v>
      </c>
      <c r="I162" s="23" t="s">
        <v>15</v>
      </c>
      <c r="J162" s="23" t="s">
        <v>0</v>
      </c>
      <c r="K162" s="23" t="s">
        <v>10</v>
      </c>
    </row>
    <row r="163" spans="3:17" x14ac:dyDescent="0.2">
      <c r="C163" s="7" t="s">
        <v>78</v>
      </c>
      <c r="D163" s="1" t="s">
        <v>81</v>
      </c>
      <c r="E163" s="1" t="s">
        <v>194</v>
      </c>
      <c r="G163" s="7" t="s">
        <v>25</v>
      </c>
      <c r="I163" s="7" t="s">
        <v>5</v>
      </c>
      <c r="J163" s="7" t="s">
        <v>77</v>
      </c>
      <c r="K163" s="7" t="s">
        <v>7</v>
      </c>
    </row>
    <row r="164" spans="3:17" x14ac:dyDescent="0.2">
      <c r="C164" s="7" t="s">
        <v>79</v>
      </c>
      <c r="D164" s="1" t="s">
        <v>82</v>
      </c>
      <c r="E164" s="1" t="s">
        <v>195</v>
      </c>
      <c r="G164" s="7" t="s">
        <v>26</v>
      </c>
      <c r="I164" s="7" t="s">
        <v>3</v>
      </c>
      <c r="J164" s="7" t="s">
        <v>23</v>
      </c>
      <c r="K164" s="7" t="s">
        <v>8</v>
      </c>
    </row>
    <row r="165" spans="3:17" x14ac:dyDescent="0.2">
      <c r="C165" s="7" t="s">
        <v>80</v>
      </c>
      <c r="D165" s="1" t="s">
        <v>33</v>
      </c>
      <c r="E165" s="1" t="s">
        <v>196</v>
      </c>
      <c r="H165" s="7"/>
      <c r="I165" s="7" t="s">
        <v>22</v>
      </c>
      <c r="J165" s="7" t="s">
        <v>83</v>
      </c>
      <c r="K165" s="20" t="s">
        <v>9</v>
      </c>
    </row>
    <row r="166" spans="3:17" x14ac:dyDescent="0.2">
      <c r="C166" s="7" t="s">
        <v>47</v>
      </c>
      <c r="D166" s="1" t="s">
        <v>225</v>
      </c>
      <c r="E166" s="1" t="s">
        <v>197</v>
      </c>
      <c r="H166" s="7"/>
      <c r="I166" s="7" t="s">
        <v>14</v>
      </c>
      <c r="J166" s="7"/>
      <c r="K166" s="7"/>
    </row>
    <row r="167" spans="3:17" x14ac:dyDescent="0.2">
      <c r="C167" s="8" t="s">
        <v>84</v>
      </c>
      <c r="D167" s="7"/>
      <c r="E167" s="1"/>
      <c r="H167" s="7"/>
      <c r="I167" s="7" t="s">
        <v>13</v>
      </c>
      <c r="J167" s="27"/>
      <c r="K167" s="7"/>
    </row>
    <row r="168" spans="3:17" x14ac:dyDescent="0.2">
      <c r="C168" s="8" t="s">
        <v>48</v>
      </c>
      <c r="D168" s="7"/>
      <c r="E168" s="1"/>
      <c r="H168" s="7"/>
      <c r="I168" s="7" t="s">
        <v>4</v>
      </c>
      <c r="J168" s="27"/>
      <c r="K168" s="7"/>
    </row>
    <row r="169" spans="3:17" x14ac:dyDescent="0.2">
      <c r="C169" s="8" t="s">
        <v>49</v>
      </c>
      <c r="D169" s="7"/>
      <c r="E169" s="1"/>
      <c r="H169" s="7"/>
      <c r="I169" s="7" t="s">
        <v>2</v>
      </c>
      <c r="J169" s="27"/>
      <c r="K169" s="7"/>
    </row>
    <row r="170" spans="3:17" x14ac:dyDescent="0.2">
      <c r="C170" s="8" t="s">
        <v>50</v>
      </c>
      <c r="D170" s="20"/>
      <c r="E170" s="1"/>
      <c r="H170" s="20"/>
      <c r="I170" s="20" t="s">
        <v>28</v>
      </c>
      <c r="J170" s="27"/>
      <c r="K170" s="20"/>
    </row>
    <row r="171" spans="3:17" x14ac:dyDescent="0.2">
      <c r="C171" s="21" t="s">
        <v>51</v>
      </c>
      <c r="E171" s="1"/>
    </row>
    <row r="172" spans="3:17" x14ac:dyDescent="0.2">
      <c r="E172" s="1"/>
    </row>
    <row r="173" spans="3:17" x14ac:dyDescent="0.2">
      <c r="E173" s="1"/>
    </row>
    <row r="174" spans="3:17" x14ac:dyDescent="0.2">
      <c r="E174" s="1"/>
    </row>
    <row r="175" spans="3:17" x14ac:dyDescent="0.2">
      <c r="E175" s="1"/>
    </row>
    <row r="176" spans="3:17" x14ac:dyDescent="0.2">
      <c r="E176" s="1"/>
    </row>
    <row r="177" spans="5:5" x14ac:dyDescent="0.2">
      <c r="E177" s="1"/>
    </row>
    <row r="178" spans="5:5" x14ac:dyDescent="0.2">
      <c r="E178" s="1"/>
    </row>
    <row r="179" spans="5:5" x14ac:dyDescent="0.2">
      <c r="E179" s="1"/>
    </row>
    <row r="180" spans="5:5" x14ac:dyDescent="0.2">
      <c r="E180" s="1"/>
    </row>
    <row r="181" spans="5:5" x14ac:dyDescent="0.2">
      <c r="E181" s="1"/>
    </row>
    <row r="182" spans="5:5" x14ac:dyDescent="0.2">
      <c r="E182" s="1"/>
    </row>
    <row r="183" spans="5:5" x14ac:dyDescent="0.2">
      <c r="E183" s="1"/>
    </row>
    <row r="184" spans="5:5" x14ac:dyDescent="0.2">
      <c r="E184" s="1"/>
    </row>
    <row r="185" spans="5:5" x14ac:dyDescent="0.2">
      <c r="E185" s="1"/>
    </row>
    <row r="186" spans="5:5" x14ac:dyDescent="0.2">
      <c r="E186" s="1"/>
    </row>
    <row r="187" spans="5:5" x14ac:dyDescent="0.2">
      <c r="E187" s="1"/>
    </row>
    <row r="188" spans="5:5" x14ac:dyDescent="0.2">
      <c r="E188" s="1"/>
    </row>
    <row r="189" spans="5:5" x14ac:dyDescent="0.2">
      <c r="E189" s="1"/>
    </row>
    <row r="190" spans="5:5" x14ac:dyDescent="0.2">
      <c r="E190" s="1"/>
    </row>
    <row r="191" spans="5:5" x14ac:dyDescent="0.2">
      <c r="E191" s="1"/>
    </row>
    <row r="192" spans="5:5" x14ac:dyDescent="0.2">
      <c r="E192" s="1"/>
    </row>
  </sheetData>
  <dataValidations count="7">
    <dataValidation type="list" allowBlank="1" showInputMessage="1" showErrorMessage="1" sqref="E2:E150">
      <formula1>$E$163:$E$166</formula1>
    </dataValidation>
    <dataValidation type="list" allowBlank="1" showInputMessage="1" showErrorMessage="1" sqref="D2:D150">
      <formula1>$D$163:$D$166</formula1>
    </dataValidation>
    <dataValidation type="list" allowBlank="1" showInputMessage="1" showErrorMessage="1" sqref="K2:K150">
      <formula1>$K$163:$K$165</formula1>
    </dataValidation>
    <dataValidation type="list" allowBlank="1" showInputMessage="1" showErrorMessage="1" sqref="J2:J150">
      <formula1>$J$163:$J$165</formula1>
    </dataValidation>
    <dataValidation type="list" allowBlank="1" showInputMessage="1" showErrorMessage="1" sqref="I2:I150">
      <formula1>$I$163:$I$170</formula1>
    </dataValidation>
    <dataValidation type="list" allowBlank="1" showInputMessage="1" showErrorMessage="1" sqref="G2:G150">
      <formula1>$G$163:$G$164</formula1>
    </dataValidation>
    <dataValidation type="list" allowBlank="1" showInputMessage="1" showErrorMessage="1" sqref="C2:C150">
      <formula1>$C$163:$C$171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1"/>
  <sheetViews>
    <sheetView tabSelected="1" zoomScale="90" zoomScaleNormal="90" workbookViewId="0">
      <selection activeCell="L40" sqref="L40"/>
    </sheetView>
  </sheetViews>
  <sheetFormatPr defaultRowHeight="12" x14ac:dyDescent="0.2"/>
  <cols>
    <col min="1" max="1" width="10.7109375" style="1" bestFit="1" customWidth="1"/>
    <col min="2" max="2" width="24.28515625" style="1" bestFit="1" customWidth="1"/>
    <col min="3" max="3" width="9.7109375" style="1" bestFit="1" customWidth="1"/>
    <col min="4" max="4" width="13.7109375" style="1" bestFit="1" customWidth="1"/>
    <col min="5" max="6" width="9.7109375" style="1" bestFit="1" customWidth="1"/>
    <col min="7" max="7" width="13.7109375" style="1" bestFit="1" customWidth="1"/>
    <col min="8" max="9" width="9.7109375" style="1" bestFit="1" customWidth="1"/>
    <col min="10" max="10" width="13.7109375" style="1" bestFit="1" customWidth="1"/>
    <col min="11" max="12" width="9.7109375" style="1" bestFit="1" customWidth="1"/>
    <col min="13" max="13" width="13.7109375" style="1" bestFit="1" customWidth="1"/>
    <col min="14" max="14" width="10.5703125" style="1" bestFit="1" customWidth="1"/>
    <col min="15" max="15" width="12.28515625" style="1" customWidth="1"/>
    <col min="16" max="16" width="13.7109375" style="1" bestFit="1" customWidth="1"/>
    <col min="17" max="17" width="11" style="1" customWidth="1"/>
    <col min="18" max="18" width="8" style="1" bestFit="1" customWidth="1"/>
    <col min="19" max="19" width="13.7109375" style="1" bestFit="1" customWidth="1"/>
    <col min="20" max="20" width="7.28515625" style="1" bestFit="1" customWidth="1"/>
    <col min="21" max="21" width="8" style="1" bestFit="1" customWidth="1"/>
    <col min="22" max="22" width="13.7109375" style="1" bestFit="1" customWidth="1"/>
    <col min="23" max="23" width="7.28515625" style="1" bestFit="1" customWidth="1"/>
    <col min="24" max="24" width="8" style="1" bestFit="1" customWidth="1"/>
    <col min="25" max="25" width="13.7109375" style="1" bestFit="1" customWidth="1"/>
    <col min="26" max="26" width="7.28515625" style="1" bestFit="1" customWidth="1"/>
    <col min="27" max="27" width="8" style="1" bestFit="1" customWidth="1"/>
    <col min="28" max="28" width="13.7109375" style="1" bestFit="1" customWidth="1"/>
    <col min="29" max="29" width="7.28515625" style="1" bestFit="1" customWidth="1"/>
    <col min="30" max="30" width="9.7109375" style="1" bestFit="1" customWidth="1"/>
    <col min="31" max="31" width="13.7109375" style="1" bestFit="1" customWidth="1"/>
    <col min="32" max="32" width="9.7109375" style="1" bestFit="1" customWidth="1"/>
    <col min="33" max="33" width="8" style="1" bestFit="1" customWidth="1"/>
    <col min="34" max="34" width="13.7109375" style="1" bestFit="1" customWidth="1"/>
    <col min="35" max="35" width="7.28515625" style="1" bestFit="1" customWidth="1"/>
    <col min="36" max="36" width="8" style="1" bestFit="1" customWidth="1"/>
    <col min="37" max="37" width="13.7109375" style="1" bestFit="1" customWidth="1"/>
    <col min="38" max="38" width="8.28515625" style="1" bestFit="1" customWidth="1"/>
    <col min="39" max="16384" width="9.140625" style="1"/>
  </cols>
  <sheetData>
    <row r="1" spans="1:15" x14ac:dyDescent="0.2">
      <c r="A1" s="43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x14ac:dyDescent="0.2">
      <c r="A3" s="34"/>
      <c r="B3" s="34" t="s">
        <v>19</v>
      </c>
      <c r="C3" s="35">
        <v>42064</v>
      </c>
      <c r="D3" s="35">
        <v>42095</v>
      </c>
      <c r="E3" s="35">
        <v>42125</v>
      </c>
      <c r="F3" s="35">
        <v>42156</v>
      </c>
      <c r="G3" s="35">
        <v>42186</v>
      </c>
      <c r="H3" s="35">
        <v>42217</v>
      </c>
      <c r="I3" s="35">
        <v>42248</v>
      </c>
      <c r="J3" s="35">
        <v>42278</v>
      </c>
      <c r="K3" s="35">
        <v>42309</v>
      </c>
      <c r="L3" s="35">
        <v>42339</v>
      </c>
      <c r="M3" s="35">
        <v>42370</v>
      </c>
      <c r="N3" s="35">
        <v>42401</v>
      </c>
      <c r="O3" s="34"/>
    </row>
    <row r="4" spans="1:15" x14ac:dyDescent="0.2">
      <c r="A4" s="34"/>
      <c r="B4" s="34" t="s">
        <v>7</v>
      </c>
      <c r="C4" s="36">
        <f>Master!L150</f>
        <v>10017641.65</v>
      </c>
      <c r="D4" s="36">
        <f>Master!O150</f>
        <v>17641.650000000001</v>
      </c>
      <c r="E4" s="36">
        <f>Master!R150</f>
        <v>1858599.6400000001</v>
      </c>
      <c r="F4" s="36">
        <f>Master!U150</f>
        <v>17641.650000000001</v>
      </c>
      <c r="G4" s="36">
        <f>Master!X150</f>
        <v>17641.650000000001</v>
      </c>
      <c r="H4" s="36">
        <f>Master!AA150</f>
        <v>1807599.6400000001</v>
      </c>
      <c r="I4" s="36">
        <f>Master!AD150</f>
        <v>17641.650000000001</v>
      </c>
      <c r="J4" s="36">
        <f>Master!AG150</f>
        <v>17641.650000000001</v>
      </c>
      <c r="K4" s="36">
        <f>Master!AJ150</f>
        <v>1643099.64</v>
      </c>
      <c r="L4" s="36">
        <f>Master!AM150</f>
        <v>17641.650000000001</v>
      </c>
      <c r="M4" s="36">
        <f>Master!AP150</f>
        <v>17641.650000000001</v>
      </c>
      <c r="N4" s="36">
        <f>Master!AS150</f>
        <v>375266.65</v>
      </c>
      <c r="O4" s="34"/>
    </row>
    <row r="5" spans="1:15" x14ac:dyDescent="0.2">
      <c r="A5" s="34"/>
      <c r="B5" s="34" t="s">
        <v>31</v>
      </c>
      <c r="C5" s="36">
        <f>Master!M150</f>
        <v>7000000</v>
      </c>
      <c r="D5" s="36">
        <f>Master!P150</f>
        <v>0</v>
      </c>
      <c r="E5" s="36">
        <f>Master!S150</f>
        <v>650000</v>
      </c>
      <c r="F5" s="36">
        <f>Master!V150</f>
        <v>0</v>
      </c>
      <c r="G5" s="36">
        <f>Master!Y150</f>
        <v>0</v>
      </c>
      <c r="H5" s="36">
        <f>Master!AB150</f>
        <v>0</v>
      </c>
      <c r="I5" s="36">
        <f>Master!AE150</f>
        <v>0</v>
      </c>
      <c r="J5" s="36">
        <f>Master!AH150</f>
        <v>0</v>
      </c>
      <c r="K5" s="36">
        <f>Master!AK150</f>
        <v>0</v>
      </c>
      <c r="L5" s="36">
        <f>Master!AN150</f>
        <v>0</v>
      </c>
      <c r="M5" s="36">
        <f>Master!AQ150</f>
        <v>0</v>
      </c>
      <c r="N5" s="36">
        <f>Master!AT150</f>
        <v>0</v>
      </c>
      <c r="O5" s="34"/>
    </row>
    <row r="6" spans="1:15" x14ac:dyDescent="0.2">
      <c r="A6" s="34"/>
      <c r="B6" s="34" t="s">
        <v>18</v>
      </c>
      <c r="C6" s="36">
        <f>Master!N150</f>
        <v>7000000</v>
      </c>
      <c r="D6" s="36">
        <f>Master!Q150</f>
        <v>0</v>
      </c>
      <c r="E6" s="36">
        <f>Master!T150</f>
        <v>799000</v>
      </c>
      <c r="F6" s="36">
        <f>Master!W150</f>
        <v>0</v>
      </c>
      <c r="G6" s="36">
        <f>Master!Z150</f>
        <v>0</v>
      </c>
      <c r="H6" s="36">
        <f>Master!AC150</f>
        <v>0</v>
      </c>
      <c r="I6" s="36">
        <f>Master!AF150</f>
        <v>0</v>
      </c>
      <c r="J6" s="36">
        <f>Master!AI150</f>
        <v>0</v>
      </c>
      <c r="K6" s="36">
        <f>Master!AL150</f>
        <v>0</v>
      </c>
      <c r="L6" s="36">
        <f>Master!AO150</f>
        <v>0</v>
      </c>
      <c r="M6" s="36">
        <f>Master!AR150</f>
        <v>0</v>
      </c>
      <c r="N6" s="36">
        <f>Master!AU150</f>
        <v>0</v>
      </c>
      <c r="O6" s="34"/>
    </row>
    <row r="7" spans="1:15" x14ac:dyDescent="0.2">
      <c r="A7" s="34"/>
      <c r="B7" s="34" t="s">
        <v>29</v>
      </c>
      <c r="C7" s="36">
        <f>C4</f>
        <v>10017641.65</v>
      </c>
      <c r="D7" s="36">
        <f t="shared" ref="D7:N9" si="0">C7+D4</f>
        <v>10035283.300000001</v>
      </c>
      <c r="E7" s="36">
        <f t="shared" si="0"/>
        <v>11893882.940000001</v>
      </c>
      <c r="F7" s="36">
        <f t="shared" si="0"/>
        <v>11911524.590000002</v>
      </c>
      <c r="G7" s="36">
        <f t="shared" si="0"/>
        <v>11929166.240000002</v>
      </c>
      <c r="H7" s="36">
        <f t="shared" si="0"/>
        <v>13736765.880000003</v>
      </c>
      <c r="I7" s="36">
        <f t="shared" si="0"/>
        <v>13754407.530000003</v>
      </c>
      <c r="J7" s="36">
        <f t="shared" si="0"/>
        <v>13772049.180000003</v>
      </c>
      <c r="K7" s="36">
        <f t="shared" si="0"/>
        <v>15415148.820000004</v>
      </c>
      <c r="L7" s="36">
        <f t="shared" si="0"/>
        <v>15432790.470000004</v>
      </c>
      <c r="M7" s="36">
        <f t="shared" si="0"/>
        <v>15450432.120000005</v>
      </c>
      <c r="N7" s="36">
        <f t="shared" si="0"/>
        <v>15825698.770000005</v>
      </c>
      <c r="O7" s="36"/>
    </row>
    <row r="8" spans="1:15" x14ac:dyDescent="0.2">
      <c r="A8" s="34"/>
      <c r="B8" s="34" t="s">
        <v>30</v>
      </c>
      <c r="C8" s="36">
        <f>C5</f>
        <v>7000000</v>
      </c>
      <c r="D8" s="36">
        <f t="shared" si="0"/>
        <v>7000000</v>
      </c>
      <c r="E8" s="36">
        <f t="shared" si="0"/>
        <v>7650000</v>
      </c>
      <c r="F8" s="36">
        <f t="shared" si="0"/>
        <v>7650000</v>
      </c>
      <c r="G8" s="36">
        <f t="shared" si="0"/>
        <v>7650000</v>
      </c>
      <c r="H8" s="36">
        <f t="shared" si="0"/>
        <v>7650000</v>
      </c>
      <c r="I8" s="36">
        <f t="shared" si="0"/>
        <v>7650000</v>
      </c>
      <c r="J8" s="36">
        <f t="shared" si="0"/>
        <v>7650000</v>
      </c>
      <c r="K8" s="36">
        <f t="shared" si="0"/>
        <v>7650000</v>
      </c>
      <c r="L8" s="36">
        <f t="shared" si="0"/>
        <v>7650000</v>
      </c>
      <c r="M8" s="36">
        <f t="shared" si="0"/>
        <v>7650000</v>
      </c>
      <c r="N8" s="36">
        <f t="shared" si="0"/>
        <v>7650000</v>
      </c>
      <c r="O8" s="34"/>
    </row>
    <row r="9" spans="1:15" x14ac:dyDescent="0.2">
      <c r="A9" s="34"/>
      <c r="B9" s="34" t="s">
        <v>32</v>
      </c>
      <c r="C9" s="36">
        <f>C6</f>
        <v>7000000</v>
      </c>
      <c r="D9" s="36">
        <f t="shared" si="0"/>
        <v>7000000</v>
      </c>
      <c r="E9" s="36">
        <f t="shared" si="0"/>
        <v>7799000</v>
      </c>
      <c r="F9" s="36">
        <f t="shared" si="0"/>
        <v>7799000</v>
      </c>
      <c r="G9" s="36">
        <f t="shared" si="0"/>
        <v>7799000</v>
      </c>
      <c r="H9" s="36">
        <f t="shared" si="0"/>
        <v>7799000</v>
      </c>
      <c r="I9" s="36">
        <f t="shared" si="0"/>
        <v>7799000</v>
      </c>
      <c r="J9" s="36">
        <f t="shared" si="0"/>
        <v>7799000</v>
      </c>
      <c r="K9" s="36">
        <f t="shared" si="0"/>
        <v>7799000</v>
      </c>
      <c r="L9" s="36">
        <f t="shared" si="0"/>
        <v>7799000</v>
      </c>
      <c r="M9" s="36">
        <f t="shared" si="0"/>
        <v>7799000</v>
      </c>
      <c r="N9" s="36">
        <f t="shared" si="0"/>
        <v>7799000</v>
      </c>
      <c r="O9" s="34"/>
    </row>
    <row r="10" spans="1:15" x14ac:dyDescent="0.2">
      <c r="A10" s="34"/>
      <c r="B10" s="34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4"/>
    </row>
    <row r="11" spans="1:15" x14ac:dyDescent="0.2">
      <c r="A11" s="34"/>
      <c r="B11" s="34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4"/>
    </row>
    <row r="12" spans="1:15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15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1:15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pans="1:15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1:15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pans="1:15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1:15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7"/>
      <c r="O19" s="34"/>
    </row>
    <row r="20" spans="1:15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7"/>
      <c r="O20" s="34"/>
    </row>
    <row r="21" spans="1:15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7"/>
      <c r="O21" s="34"/>
    </row>
    <row r="22" spans="1:15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7"/>
      <c r="O22" s="34"/>
    </row>
    <row r="23" spans="1:15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1:15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5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15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5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5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5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5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</row>
    <row r="33" spans="1:44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1:44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1:44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1:44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</row>
    <row r="37" spans="1:44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44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41" spans="1:44" x14ac:dyDescent="0.2">
      <c r="A41" s="44" t="s">
        <v>193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A43" s="38"/>
      <c r="B43" s="39" t="s">
        <v>78</v>
      </c>
      <c r="C43" s="38" t="s">
        <v>7</v>
      </c>
      <c r="D43" s="38" t="s">
        <v>31</v>
      </c>
      <c r="E43" s="38" t="s">
        <v>18</v>
      </c>
      <c r="F43" s="38" t="s">
        <v>29</v>
      </c>
      <c r="G43" s="38" t="s">
        <v>30</v>
      </c>
      <c r="H43" s="38" t="s">
        <v>32</v>
      </c>
      <c r="I43" s="38"/>
      <c r="J43" s="38"/>
      <c r="K43" s="40" t="s">
        <v>79</v>
      </c>
      <c r="L43" s="38" t="s">
        <v>7</v>
      </c>
      <c r="M43" s="38" t="s">
        <v>31</v>
      </c>
      <c r="N43" s="38" t="s">
        <v>18</v>
      </c>
      <c r="O43" s="38" t="s">
        <v>29</v>
      </c>
      <c r="P43" s="38" t="s">
        <v>30</v>
      </c>
      <c r="Q43" s="38" t="s">
        <v>32</v>
      </c>
      <c r="R43" s="38"/>
      <c r="S43" s="38"/>
      <c r="T43" s="40" t="s">
        <v>80</v>
      </c>
      <c r="U43" s="38" t="s">
        <v>7</v>
      </c>
      <c r="V43" s="38" t="s">
        <v>31</v>
      </c>
      <c r="W43" s="38" t="s">
        <v>18</v>
      </c>
      <c r="X43" s="38" t="s">
        <v>29</v>
      </c>
      <c r="Y43" s="38" t="s">
        <v>30</v>
      </c>
      <c r="Z43" s="38" t="s">
        <v>32</v>
      </c>
      <c r="AA43" s="38"/>
      <c r="AB43" s="38"/>
      <c r="AC43" s="40" t="s">
        <v>47</v>
      </c>
      <c r="AD43" s="38" t="s">
        <v>7</v>
      </c>
      <c r="AE43" s="38" t="s">
        <v>31</v>
      </c>
      <c r="AF43" s="38" t="s">
        <v>18</v>
      </c>
      <c r="AG43" s="38" t="s">
        <v>29</v>
      </c>
      <c r="AH43" s="38" t="s">
        <v>30</v>
      </c>
      <c r="AI43" s="38" t="s">
        <v>32</v>
      </c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A44" s="38"/>
      <c r="B44" s="41">
        <v>42064</v>
      </c>
      <c r="C44" s="42">
        <f>SUMIF(Master!$C$2:$C$150,"Transport",Master!$L$2:$L$150)</f>
        <v>8000000</v>
      </c>
      <c r="D44" s="42">
        <f>SUMIF(Master!$C$2:$C$150,"Transport",Master!$M$2:$M$150)</f>
        <v>7000000</v>
      </c>
      <c r="E44" s="42">
        <f>SUMIF(Master!$C$2:$C$150,"Transport",Master!$N$2:$N$150)</f>
        <v>5000000</v>
      </c>
      <c r="F44" s="42">
        <f>C44</f>
        <v>8000000</v>
      </c>
      <c r="G44" s="42">
        <f>D44</f>
        <v>7000000</v>
      </c>
      <c r="H44" s="42">
        <f>E44</f>
        <v>5000000</v>
      </c>
      <c r="I44" s="38"/>
      <c r="J44" s="38"/>
      <c r="K44" s="41">
        <v>42064</v>
      </c>
      <c r="L44" s="42">
        <f>SUMIF(Master!$C$2:$C$150,"Social Care",Master!$L$2:$L$150)</f>
        <v>17641.650000000001</v>
      </c>
      <c r="M44" s="42">
        <f>SUMIF(Master!$C$2:$C$150,"Social Care",Master!$M$2:$M$150)</f>
        <v>0</v>
      </c>
      <c r="N44" s="42">
        <f>SUMIF(Master!$C$2:$C$150,"Social Care",Master!$N$2:$N$150)</f>
        <v>0</v>
      </c>
      <c r="O44" s="42">
        <f>L44</f>
        <v>17641.650000000001</v>
      </c>
      <c r="P44" s="42">
        <f>M44</f>
        <v>0</v>
      </c>
      <c r="Q44" s="42">
        <f>N44</f>
        <v>0</v>
      </c>
      <c r="R44" s="38"/>
      <c r="S44" s="38"/>
      <c r="T44" s="41">
        <v>42064</v>
      </c>
      <c r="U44" s="42">
        <f>SUMIF(Master!$C$2:$C$150,"Education",Master!$L$2:$L$150)</f>
        <v>0</v>
      </c>
      <c r="V44" s="42">
        <f>SUMIF(Master!$C$2:$C$150,"Education",Master!$M$2:$M$150)</f>
        <v>0</v>
      </c>
      <c r="W44" s="42">
        <f>SUMIF(Master!$C$2:$C$150,"Education",Master!$N$2:$N$150)</f>
        <v>0</v>
      </c>
      <c r="X44" s="42">
        <f>U44</f>
        <v>0</v>
      </c>
      <c r="Y44" s="42">
        <f>V44</f>
        <v>0</v>
      </c>
      <c r="Z44" s="42">
        <f>W44</f>
        <v>0</v>
      </c>
      <c r="AA44" s="38"/>
      <c r="AB44" s="38"/>
      <c r="AC44" s="41">
        <v>42064</v>
      </c>
      <c r="AD44" s="42">
        <f>SUMIF(Master!$C$2:$C$150,"Finance (incl. Legal and Audit)",Master!$L$2:$L$150)</f>
        <v>0</v>
      </c>
      <c r="AE44" s="42">
        <f>SUMIF(Master!$C$2:$C$150,"Finance (incl. Legal and Audit)",Master!$M$2:$M$150)</f>
        <v>0</v>
      </c>
      <c r="AF44" s="42">
        <f>SUMIF(Master!$C$2:$C$150,"Finance (incl. Legal and Audit)",Master!$N$2:$N$150)</f>
        <v>0</v>
      </c>
      <c r="AG44" s="42">
        <f>AD44</f>
        <v>0</v>
      </c>
      <c r="AH44" s="42">
        <f>AE44</f>
        <v>0</v>
      </c>
      <c r="AI44" s="42">
        <f>AF44</f>
        <v>0</v>
      </c>
      <c r="AJ44" s="38"/>
      <c r="AK44" s="38"/>
      <c r="AL44" s="38"/>
      <c r="AM44" s="38"/>
      <c r="AN44" s="38"/>
      <c r="AO44" s="38"/>
      <c r="AP44" s="38"/>
      <c r="AQ44" s="38"/>
      <c r="AR44" s="38"/>
    </row>
    <row r="45" spans="1:44" x14ac:dyDescent="0.2">
      <c r="A45" s="38"/>
      <c r="B45" s="41">
        <v>42095</v>
      </c>
      <c r="C45" s="42">
        <f>SUMIF(Master!$C$2:$C$150,"Transport",Master!$O$2:$O$150)</f>
        <v>0</v>
      </c>
      <c r="D45" s="42">
        <f>SUMIF(Master!$C$2:$C$150,"Transport",Master!$P$2:$P$150)</f>
        <v>0</v>
      </c>
      <c r="E45" s="42">
        <f>SUMIF(Master!$C$2:$C$150,"Transport",Master!$Q$2:$Q$150)</f>
        <v>0</v>
      </c>
      <c r="F45" s="42">
        <f t="shared" ref="F45:H55" si="1">C45+F44</f>
        <v>8000000</v>
      </c>
      <c r="G45" s="42">
        <f t="shared" si="1"/>
        <v>7000000</v>
      </c>
      <c r="H45" s="42">
        <f t="shared" si="1"/>
        <v>5000000</v>
      </c>
      <c r="I45" s="38"/>
      <c r="J45" s="38"/>
      <c r="K45" s="41">
        <v>42095</v>
      </c>
      <c r="L45" s="42">
        <f>SUMIF(Master!$C$2:$C$150,"Social Care",Master!$O$2:$O$150)</f>
        <v>17641.650000000001</v>
      </c>
      <c r="M45" s="42">
        <f>SUMIF(Master!$C$2:$C$150,"Social Care",Master!$P$2:$P$150)</f>
        <v>0</v>
      </c>
      <c r="N45" s="42">
        <f>SUMIF(Master!$C$2:$C$150,"Social Care",Master!$Q$2:$Q$150)</f>
        <v>0</v>
      </c>
      <c r="O45" s="42">
        <f t="shared" ref="O45:Q55" si="2">L45+O44</f>
        <v>35283.300000000003</v>
      </c>
      <c r="P45" s="42">
        <f t="shared" si="2"/>
        <v>0</v>
      </c>
      <c r="Q45" s="42">
        <f t="shared" si="2"/>
        <v>0</v>
      </c>
      <c r="R45" s="38"/>
      <c r="S45" s="38"/>
      <c r="T45" s="41">
        <v>42095</v>
      </c>
      <c r="U45" s="42">
        <f>SUMIF(Master!$C$2:$C$150,"Education",Master!$O$2:$O$150)</f>
        <v>0</v>
      </c>
      <c r="V45" s="42">
        <f>SUMIF(Master!$C$2:$C$150,"Education",Master!$P$2:$P$150)</f>
        <v>0</v>
      </c>
      <c r="W45" s="42">
        <f>SUMIF(Master!$C$2:$C$150,"Education",Master!$Q$2:$Q$150)</f>
        <v>0</v>
      </c>
      <c r="X45" s="42">
        <f t="shared" ref="X45:Z55" si="3">U45+X44</f>
        <v>0</v>
      </c>
      <c r="Y45" s="42">
        <f t="shared" si="3"/>
        <v>0</v>
      </c>
      <c r="Z45" s="42">
        <f t="shared" si="3"/>
        <v>0</v>
      </c>
      <c r="AA45" s="38"/>
      <c r="AB45" s="38"/>
      <c r="AC45" s="41">
        <v>42095</v>
      </c>
      <c r="AD45" s="42">
        <f>SUMIF(Master!$C$2:$C$150,"Finance (incl. Legal and Audit)",Master!$O$2:$O$150)</f>
        <v>0</v>
      </c>
      <c r="AE45" s="42">
        <f>SUMIF(Master!$C$2:$C$150,"Finance (incl. Legal and Audit)",Master!$P$2:$P$150)</f>
        <v>0</v>
      </c>
      <c r="AF45" s="42">
        <f>SUMIF(Master!$C$2:$C$150,"Finance (incl. Legal and Audit)",Master!$Q$2:$Q$150)</f>
        <v>0</v>
      </c>
      <c r="AG45" s="42">
        <f t="shared" ref="AG45:AI55" si="4">AD45+AG44</f>
        <v>0</v>
      </c>
      <c r="AH45" s="42">
        <f t="shared" si="4"/>
        <v>0</v>
      </c>
      <c r="AI45" s="42">
        <f t="shared" si="4"/>
        <v>0</v>
      </c>
      <c r="AJ45" s="38"/>
      <c r="AK45" s="38"/>
      <c r="AL45" s="38"/>
      <c r="AM45" s="38"/>
      <c r="AN45" s="38"/>
      <c r="AO45" s="38"/>
      <c r="AP45" s="38"/>
      <c r="AQ45" s="38"/>
      <c r="AR45" s="38"/>
    </row>
    <row r="46" spans="1:44" x14ac:dyDescent="0.2">
      <c r="A46" s="38"/>
      <c r="B46" s="41">
        <v>42125</v>
      </c>
      <c r="C46" s="42">
        <f>SUMIF(Master!$C$2:$C$150,"Transport",Master!$R$2:$R$150)</f>
        <v>609166.65999999992</v>
      </c>
      <c r="D46" s="42">
        <f>SUMIF(Master!$C$2:$C$150,"Transport",Master!$S$2:$S$150)</f>
        <v>130000</v>
      </c>
      <c r="E46" s="42">
        <f>SUMIF(Master!$C$2:$C$150,"Transport",Master!$T$2:$T$150)</f>
        <v>135000</v>
      </c>
      <c r="F46" s="42">
        <f t="shared" si="1"/>
        <v>8609166.6600000001</v>
      </c>
      <c r="G46" s="42">
        <f t="shared" si="1"/>
        <v>7130000</v>
      </c>
      <c r="H46" s="42">
        <f t="shared" si="1"/>
        <v>5135000</v>
      </c>
      <c r="I46" s="38"/>
      <c r="J46" s="38"/>
      <c r="K46" s="41">
        <v>42125</v>
      </c>
      <c r="L46" s="42">
        <f>SUMIF(Master!$C$2:$C$150,"Social Care",Master!$R$2:$R$150)</f>
        <v>46641.65</v>
      </c>
      <c r="M46" s="42">
        <f>SUMIF(Master!$C$2:$C$150,"Social Care",Master!$S$2:$S$150)</f>
        <v>0</v>
      </c>
      <c r="N46" s="42">
        <f>SUMIF(Master!$C$2:$C$150,"Social Care",Master!$T$2:$T$150)</f>
        <v>0</v>
      </c>
      <c r="O46" s="42">
        <f t="shared" si="2"/>
        <v>81924.950000000012</v>
      </c>
      <c r="P46" s="42">
        <f t="shared" si="2"/>
        <v>0</v>
      </c>
      <c r="Q46" s="42">
        <f t="shared" si="2"/>
        <v>0</v>
      </c>
      <c r="R46" s="38"/>
      <c r="S46" s="38"/>
      <c r="T46" s="41">
        <v>42125</v>
      </c>
      <c r="U46" s="42">
        <f>SUMIF(Master!$C$2:$C$150,"Education",Master!$R$2:$R$150)</f>
        <v>14833.33</v>
      </c>
      <c r="V46" s="42">
        <f>SUMIF(Master!$C$2:$C$150,"Education",Master!$S$2:$S$150)</f>
        <v>0</v>
      </c>
      <c r="W46" s="42">
        <f>SUMIF(Master!$C$2:$C$150,"Education",Master!$T$2:$T$150)</f>
        <v>0</v>
      </c>
      <c r="X46" s="42">
        <f t="shared" si="3"/>
        <v>14833.33</v>
      </c>
      <c r="Y46" s="42">
        <f t="shared" si="3"/>
        <v>0</v>
      </c>
      <c r="Z46" s="42">
        <f t="shared" si="3"/>
        <v>0</v>
      </c>
      <c r="AA46" s="38"/>
      <c r="AB46" s="38"/>
      <c r="AC46" s="41">
        <v>42125</v>
      </c>
      <c r="AD46" s="42">
        <f>SUMIF(Master!$C$2:$C$150,"Finance (incl. Legal and Audit)",Master!$R$2:$R$150)</f>
        <v>793000</v>
      </c>
      <c r="AE46" s="42">
        <f>SUMIF(Master!$C$2:$C$150,"Finance (incl. Legal and Audit)",Master!$S$2:$S$150)</f>
        <v>500000</v>
      </c>
      <c r="AF46" s="42">
        <f>SUMIF(Master!$C$2:$C$150,"Finance (incl. Legal and Audit)",Master!$T$2:$T$150)</f>
        <v>600000</v>
      </c>
      <c r="AG46" s="42">
        <f t="shared" si="4"/>
        <v>793000</v>
      </c>
      <c r="AH46" s="42">
        <f t="shared" si="4"/>
        <v>500000</v>
      </c>
      <c r="AI46" s="42">
        <f t="shared" si="4"/>
        <v>600000</v>
      </c>
      <c r="AJ46" s="38"/>
      <c r="AK46" s="38"/>
      <c r="AL46" s="38"/>
      <c r="AM46" s="38"/>
      <c r="AN46" s="38"/>
      <c r="AO46" s="38"/>
      <c r="AP46" s="38"/>
      <c r="AQ46" s="38"/>
      <c r="AR46" s="38"/>
    </row>
    <row r="47" spans="1:44" x14ac:dyDescent="0.2">
      <c r="A47" s="38"/>
      <c r="B47" s="41">
        <v>42156</v>
      </c>
      <c r="C47" s="42">
        <f>SUMIF(Master!$C$2:$C$150,"Transport",Master!$U$2:$U$150)</f>
        <v>0</v>
      </c>
      <c r="D47" s="42">
        <f>SUMIF(Master!$C$2:$C$150,"Transport",Master!$V$2:$V$150)</f>
        <v>0</v>
      </c>
      <c r="E47" s="42">
        <f>SUMIF(Master!$C$2:$C$150,"Transport",Master!$W$2:$W$150)</f>
        <v>0</v>
      </c>
      <c r="F47" s="42">
        <f t="shared" si="1"/>
        <v>8609166.6600000001</v>
      </c>
      <c r="G47" s="42">
        <f t="shared" si="1"/>
        <v>7130000</v>
      </c>
      <c r="H47" s="42">
        <f t="shared" si="1"/>
        <v>5135000</v>
      </c>
      <c r="I47" s="38"/>
      <c r="J47" s="38"/>
      <c r="K47" s="41">
        <v>42156</v>
      </c>
      <c r="L47" s="42">
        <f>SUMIF(Master!$C$2:$C$150,"Social Care",Master!$U$2:$U$150)</f>
        <v>17641.650000000001</v>
      </c>
      <c r="M47" s="42">
        <f>SUMIF(Master!$C$2:$C$150,"Social Care",Master!$V$2:$V$150)</f>
        <v>0</v>
      </c>
      <c r="N47" s="42">
        <f>SUMIF(Master!$C$2:$C$150,"Social Care",Master!$W$2:$W$150)</f>
        <v>0</v>
      </c>
      <c r="O47" s="42">
        <f t="shared" si="2"/>
        <v>99566.6</v>
      </c>
      <c r="P47" s="42">
        <f t="shared" si="2"/>
        <v>0</v>
      </c>
      <c r="Q47" s="42">
        <f t="shared" si="2"/>
        <v>0</v>
      </c>
      <c r="R47" s="38"/>
      <c r="S47" s="38"/>
      <c r="T47" s="41">
        <v>42156</v>
      </c>
      <c r="U47" s="42">
        <f>SUMIF(Master!$C$2:$C$150,"Education",Master!$U$2:$U$150)</f>
        <v>0</v>
      </c>
      <c r="V47" s="42">
        <f>SUMIF(Master!$C$2:$C$150,"Education",Master!$V$2:$V$150)</f>
        <v>0</v>
      </c>
      <c r="W47" s="42">
        <f>SUMIF(Master!$C$2:$C$150,"Education",Master!$W$2:$W$150)</f>
        <v>0</v>
      </c>
      <c r="X47" s="42">
        <f t="shared" si="3"/>
        <v>14833.33</v>
      </c>
      <c r="Y47" s="42">
        <f t="shared" si="3"/>
        <v>0</v>
      </c>
      <c r="Z47" s="42">
        <f t="shared" si="3"/>
        <v>0</v>
      </c>
      <c r="AA47" s="38"/>
      <c r="AB47" s="38"/>
      <c r="AC47" s="41">
        <v>42156</v>
      </c>
      <c r="AD47" s="42">
        <f>SUMIF(Master!$C$2:$C$150,"Finance (incl. Legal and Audit)",Master!$U$2:$U$150)</f>
        <v>0</v>
      </c>
      <c r="AE47" s="42">
        <f>SUMIF(Master!$C$2:$C$150,"Finance (incl. Legal and Audit)",Master!$V$2:$V$150)</f>
        <v>0</v>
      </c>
      <c r="AF47" s="42">
        <f>SUMIF(Master!$C$2:$C$150,"Finance (incl. Legal and Audit)",Master!$W$2:$W$150)</f>
        <v>0</v>
      </c>
      <c r="AG47" s="42">
        <f t="shared" si="4"/>
        <v>793000</v>
      </c>
      <c r="AH47" s="42">
        <f t="shared" si="4"/>
        <v>500000</v>
      </c>
      <c r="AI47" s="42">
        <f t="shared" si="4"/>
        <v>600000</v>
      </c>
      <c r="AJ47" s="38"/>
      <c r="AK47" s="38"/>
      <c r="AL47" s="38"/>
      <c r="AM47" s="38"/>
      <c r="AN47" s="38"/>
      <c r="AO47" s="38"/>
      <c r="AP47" s="38"/>
      <c r="AQ47" s="38"/>
      <c r="AR47" s="38"/>
    </row>
    <row r="48" spans="1:44" x14ac:dyDescent="0.2">
      <c r="A48" s="38"/>
      <c r="B48" s="41">
        <v>42186</v>
      </c>
      <c r="C48" s="42">
        <f>SUMIF(Master!$C$2:$C$150,"Transport",Master!$X$2:$X$150)</f>
        <v>0</v>
      </c>
      <c r="D48" s="42">
        <f>SUMIF(Master!$C$2:$C$150,"Transport",Master!$Y$2:$Y$150)</f>
        <v>0</v>
      </c>
      <c r="E48" s="42">
        <f>SUMIF(Master!$C$2:$C$150,"Transport",Master!$Z$2:$Z$150)</f>
        <v>0</v>
      </c>
      <c r="F48" s="42">
        <f t="shared" si="1"/>
        <v>8609166.6600000001</v>
      </c>
      <c r="G48" s="42">
        <f t="shared" si="1"/>
        <v>7130000</v>
      </c>
      <c r="H48" s="42">
        <f t="shared" si="1"/>
        <v>5135000</v>
      </c>
      <c r="I48" s="38"/>
      <c r="J48" s="38"/>
      <c r="K48" s="41">
        <v>42186</v>
      </c>
      <c r="L48" s="42">
        <f>SUMIF(Master!$C$2:$C$150,"Social Care",Master!$X$2:$X$150)</f>
        <v>17641.650000000001</v>
      </c>
      <c r="M48" s="42">
        <f>SUMIF(Master!$C$2:$C$150,"Social Care",Master!$Y$2:$Y$150)</f>
        <v>0</v>
      </c>
      <c r="N48" s="42">
        <f>SUMIF(Master!$C$2:$C$150,"Social Care",Master!$Z$2:$Z$150)</f>
        <v>0</v>
      </c>
      <c r="O48" s="42">
        <f t="shared" si="2"/>
        <v>117208.25</v>
      </c>
      <c r="P48" s="42">
        <f t="shared" si="2"/>
        <v>0</v>
      </c>
      <c r="Q48" s="42">
        <f t="shared" si="2"/>
        <v>0</v>
      </c>
      <c r="R48" s="38"/>
      <c r="S48" s="38"/>
      <c r="T48" s="41">
        <v>42186</v>
      </c>
      <c r="U48" s="42">
        <f>SUMIF(Master!$C$2:$C$150,"Education",Master!$X$2:$X$150)</f>
        <v>0</v>
      </c>
      <c r="V48" s="42">
        <f>SUMIF(Master!$C$2:$C$150,"Education",Master!$Y$2:$Y$150)</f>
        <v>0</v>
      </c>
      <c r="W48" s="42">
        <f>SUMIF(Master!$C$2:$C$150,"Education",Master!$Z$2:$Z$150)</f>
        <v>0</v>
      </c>
      <c r="X48" s="42">
        <f t="shared" si="3"/>
        <v>14833.33</v>
      </c>
      <c r="Y48" s="42">
        <f t="shared" si="3"/>
        <v>0</v>
      </c>
      <c r="Z48" s="42">
        <f t="shared" si="3"/>
        <v>0</v>
      </c>
      <c r="AA48" s="38"/>
      <c r="AB48" s="38"/>
      <c r="AC48" s="41">
        <v>42186</v>
      </c>
      <c r="AD48" s="42">
        <f>SUMIF(Master!$C$2:$C$150,"Finance (incl. Legal and Audit)",Master!$X$2:$X$150)</f>
        <v>0</v>
      </c>
      <c r="AE48" s="42">
        <f>SUMIF(Master!$C$2:$C$150,"Finance (incl. Legal and Audit)",Master!$Y$2:$Y$150)</f>
        <v>0</v>
      </c>
      <c r="AF48" s="42">
        <f>SUMIF(Master!$C$2:$C$150,"Finance (incl. Legal and Audit)",Master!$Z$2:$Z$150)</f>
        <v>0</v>
      </c>
      <c r="AG48" s="42">
        <f t="shared" si="4"/>
        <v>793000</v>
      </c>
      <c r="AH48" s="42">
        <f t="shared" si="4"/>
        <v>500000</v>
      </c>
      <c r="AI48" s="42">
        <f t="shared" si="4"/>
        <v>600000</v>
      </c>
      <c r="AJ48" s="38"/>
      <c r="AK48" s="38"/>
      <c r="AL48" s="38"/>
      <c r="AM48" s="38"/>
      <c r="AN48" s="38"/>
      <c r="AO48" s="38"/>
      <c r="AP48" s="38"/>
      <c r="AQ48" s="38"/>
      <c r="AR48" s="38"/>
    </row>
    <row r="49" spans="1:44" x14ac:dyDescent="0.2">
      <c r="A49" s="38"/>
      <c r="B49" s="41">
        <v>42217</v>
      </c>
      <c r="C49" s="42">
        <f>SUMIF(Master!$C$2:$C$150,"Transport",Master!$AA$2:$AA$150)</f>
        <v>574166.65999999992</v>
      </c>
      <c r="D49" s="42">
        <f>SUMIF(Master!$C$2:$C$150,"Transport",Master!$AB$2:$AB$150)</f>
        <v>0</v>
      </c>
      <c r="E49" s="42">
        <f>SUMIF(Master!$C$2:$C$150,"Transport",Master!$AC$2:$AC$150)</f>
        <v>0</v>
      </c>
      <c r="F49" s="42">
        <f t="shared" si="1"/>
        <v>9183333.3200000003</v>
      </c>
      <c r="G49" s="42">
        <f t="shared" si="1"/>
        <v>7130000</v>
      </c>
      <c r="H49" s="42">
        <f t="shared" si="1"/>
        <v>5135000</v>
      </c>
      <c r="I49" s="38"/>
      <c r="J49" s="38"/>
      <c r="K49" s="41">
        <v>42217</v>
      </c>
      <c r="L49" s="42">
        <f>SUMIF(Master!$C$2:$C$150,"Social Care",Master!$AA$2:$AA$150)</f>
        <v>46641.65</v>
      </c>
      <c r="M49" s="42">
        <f>SUMIF(Master!$C$2:$C$150,"Social Care",Master!$AB$2:$AB$150)</f>
        <v>0</v>
      </c>
      <c r="N49" s="42">
        <f>SUMIF(Master!$C$2:$C$150,"Social Care",Master!$AC$2:$AC$150)</f>
        <v>0</v>
      </c>
      <c r="O49" s="42">
        <f t="shared" si="2"/>
        <v>163849.9</v>
      </c>
      <c r="P49" s="42">
        <f t="shared" si="2"/>
        <v>0</v>
      </c>
      <c r="Q49" s="42">
        <f t="shared" si="2"/>
        <v>0</v>
      </c>
      <c r="R49" s="38"/>
      <c r="S49" s="38"/>
      <c r="T49" s="41">
        <v>42217</v>
      </c>
      <c r="U49" s="42">
        <f>SUMIF(Master!$C$2:$C$150,"Education",Master!$AA$2:$AA$150)</f>
        <v>13833.33</v>
      </c>
      <c r="V49" s="42">
        <f>SUMIF(Master!$C$2:$C$150,"Education",Master!$AB$2:$AB$150)</f>
        <v>0</v>
      </c>
      <c r="W49" s="42">
        <f>SUMIF(Master!$C$2:$C$150,"Education",Master!$AC$2:$AC$150)</f>
        <v>0</v>
      </c>
      <c r="X49" s="42">
        <f t="shared" si="3"/>
        <v>28666.66</v>
      </c>
      <c r="Y49" s="42">
        <f t="shared" si="3"/>
        <v>0</v>
      </c>
      <c r="Z49" s="42">
        <f t="shared" si="3"/>
        <v>0</v>
      </c>
      <c r="AA49" s="38"/>
      <c r="AB49" s="38"/>
      <c r="AC49" s="41">
        <v>42217</v>
      </c>
      <c r="AD49" s="42">
        <f>SUMIF(Master!$C$2:$C$150,"Finance (incl. Legal and Audit)",Master!$AA$2:$AA$150)</f>
        <v>793000</v>
      </c>
      <c r="AE49" s="42">
        <f>SUMIF(Master!$C$2:$C$150,"Finance (incl. Legal and Audit)",Master!$AB$2:$AB$150)</f>
        <v>0</v>
      </c>
      <c r="AF49" s="42">
        <f>SUMIF(Master!$C$2:$C$150,"Finance (incl. Legal and Audit)",Master!$AC$2:$AC$150)</f>
        <v>0</v>
      </c>
      <c r="AG49" s="42">
        <f t="shared" si="4"/>
        <v>1586000</v>
      </c>
      <c r="AH49" s="42">
        <f t="shared" si="4"/>
        <v>500000</v>
      </c>
      <c r="AI49" s="42">
        <f t="shared" si="4"/>
        <v>600000</v>
      </c>
      <c r="AJ49" s="38"/>
      <c r="AK49" s="38"/>
      <c r="AL49" s="38"/>
      <c r="AM49" s="38"/>
      <c r="AN49" s="38"/>
      <c r="AO49" s="38"/>
      <c r="AP49" s="38"/>
      <c r="AQ49" s="38"/>
      <c r="AR49" s="38"/>
    </row>
    <row r="50" spans="1:44" x14ac:dyDescent="0.2">
      <c r="A50" s="38"/>
      <c r="B50" s="41">
        <v>42248</v>
      </c>
      <c r="C50" s="42">
        <f>SUMIF(Master!$C$2:$C$150,"Transport",Master!$AD$2:$AD$150)</f>
        <v>0</v>
      </c>
      <c r="D50" s="42">
        <f>SUMIF(Master!$C$2:$C$150,"Transport",Master!$AE$2:$AE$150)</f>
        <v>0</v>
      </c>
      <c r="E50" s="42">
        <f>SUMIF(Master!$C$2:$C$150,"Transport",Master!$AF$2:$AF$150)</f>
        <v>0</v>
      </c>
      <c r="F50" s="42">
        <f t="shared" si="1"/>
        <v>9183333.3200000003</v>
      </c>
      <c r="G50" s="42">
        <f t="shared" si="1"/>
        <v>7130000</v>
      </c>
      <c r="H50" s="42">
        <f t="shared" si="1"/>
        <v>5135000</v>
      </c>
      <c r="I50" s="38"/>
      <c r="J50" s="38"/>
      <c r="K50" s="41">
        <v>42248</v>
      </c>
      <c r="L50" s="42">
        <f>SUMIF(Master!$C$2:$C$150,"Social Care",Master!$AD$2:$AD$150)</f>
        <v>17641.650000000001</v>
      </c>
      <c r="M50" s="42">
        <f>SUMIF(Master!$C$2:$C$150,"Social Care",Master!$AE$2:$AE$150)</f>
        <v>0</v>
      </c>
      <c r="N50" s="42">
        <f>SUMIF(Master!$C$2:$C$150,"Social Care",Master!$AF$2:$AF$150)</f>
        <v>0</v>
      </c>
      <c r="O50" s="42">
        <f t="shared" si="2"/>
        <v>181491.55</v>
      </c>
      <c r="P50" s="42">
        <f t="shared" si="2"/>
        <v>0</v>
      </c>
      <c r="Q50" s="42">
        <f t="shared" si="2"/>
        <v>0</v>
      </c>
      <c r="R50" s="38"/>
      <c r="S50" s="38"/>
      <c r="T50" s="41">
        <v>42248</v>
      </c>
      <c r="U50" s="42">
        <f>SUMIF(Master!$C$2:$C$150,"Education",Master!$AD$2:$AD$150)</f>
        <v>0</v>
      </c>
      <c r="V50" s="42">
        <f>SUMIF(Master!$C$2:$C$150,"Education",Master!$AE$2:$AE$150)</f>
        <v>0</v>
      </c>
      <c r="W50" s="42">
        <f>SUMIF(Master!$C$2:$C$150,"Education",Master!$AF$2:$AF$150)</f>
        <v>0</v>
      </c>
      <c r="X50" s="42">
        <f t="shared" si="3"/>
        <v>28666.66</v>
      </c>
      <c r="Y50" s="42">
        <f t="shared" si="3"/>
        <v>0</v>
      </c>
      <c r="Z50" s="42">
        <f t="shared" si="3"/>
        <v>0</v>
      </c>
      <c r="AA50" s="38"/>
      <c r="AB50" s="38"/>
      <c r="AC50" s="41">
        <v>42248</v>
      </c>
      <c r="AD50" s="42">
        <f>SUMIF(Master!$C$2:$C$150,"Finance (incl. Legal and Audit)",Master!$AD$2:$AD$150)</f>
        <v>0</v>
      </c>
      <c r="AE50" s="42">
        <f>SUMIF(Master!$C$2:$C$150,"Finance (incl. Legal and Audit)",Master!$AE$2:$AE$150)</f>
        <v>0</v>
      </c>
      <c r="AF50" s="42">
        <f>SUMIF(Master!$C$2:$C$150,"Finance (incl. Legal and Audit)",Master!$AF$2:$AF$150)</f>
        <v>0</v>
      </c>
      <c r="AG50" s="42">
        <f t="shared" si="4"/>
        <v>1586000</v>
      </c>
      <c r="AH50" s="42">
        <f t="shared" si="4"/>
        <v>500000</v>
      </c>
      <c r="AI50" s="42">
        <f t="shared" si="4"/>
        <v>600000</v>
      </c>
      <c r="AJ50" s="38"/>
      <c r="AK50" s="38"/>
      <c r="AL50" s="38"/>
      <c r="AM50" s="38"/>
      <c r="AN50" s="38"/>
      <c r="AO50" s="38"/>
      <c r="AP50" s="38"/>
      <c r="AQ50" s="38"/>
      <c r="AR50" s="38"/>
    </row>
    <row r="51" spans="1:44" x14ac:dyDescent="0.2">
      <c r="A51" s="38"/>
      <c r="B51" s="41">
        <v>42278</v>
      </c>
      <c r="C51" s="42">
        <f>SUMIF(Master!$C$2:$C$150,"Transport",Master!$AG$2:$AG$150)</f>
        <v>0</v>
      </c>
      <c r="D51" s="42">
        <f>SUMIF(Master!$C$2:$C$150,"Transport",Master!$AH$2:$AH$150)</f>
        <v>0</v>
      </c>
      <c r="E51" s="42">
        <f>SUMIF(Master!$C$2:$C$150,"Transport",Master!$AI$2:$AI$150)</f>
        <v>0</v>
      </c>
      <c r="F51" s="42">
        <f t="shared" si="1"/>
        <v>9183333.3200000003</v>
      </c>
      <c r="G51" s="42">
        <f t="shared" si="1"/>
        <v>7130000</v>
      </c>
      <c r="H51" s="42">
        <f t="shared" si="1"/>
        <v>5135000</v>
      </c>
      <c r="I51" s="38"/>
      <c r="J51" s="38"/>
      <c r="K51" s="41">
        <v>42278</v>
      </c>
      <c r="L51" s="42">
        <f>SUMIF(Master!$C$2:$C$150,"Social Care",Master!$AG$2:$AG$150)</f>
        <v>17641.650000000001</v>
      </c>
      <c r="M51" s="42">
        <f>SUMIF(Master!$C$2:$C$150,"Social Care",Master!$AH$2:$AH$150)</f>
        <v>0</v>
      </c>
      <c r="N51" s="42">
        <f>SUMIF(Master!$C$2:$C$150,"Social Care",Master!$AI$2:$AI$150)</f>
        <v>0</v>
      </c>
      <c r="O51" s="42">
        <f t="shared" si="2"/>
        <v>199133.19999999998</v>
      </c>
      <c r="P51" s="42">
        <f t="shared" si="2"/>
        <v>0</v>
      </c>
      <c r="Q51" s="42">
        <f t="shared" si="2"/>
        <v>0</v>
      </c>
      <c r="R51" s="38"/>
      <c r="S51" s="38"/>
      <c r="T51" s="41">
        <v>42278</v>
      </c>
      <c r="U51" s="42">
        <f>SUMIF(Master!$C$2:$C$150,"Education",Master!$AG$2:$AG$150)</f>
        <v>0</v>
      </c>
      <c r="V51" s="42">
        <f>SUMIF(Master!$C$2:$C$150,"Education",Master!$AH$2:$AH$150)</f>
        <v>0</v>
      </c>
      <c r="W51" s="42">
        <f>SUMIF(Master!$C$2:$C$150,"Education",Master!$AI$2:$AI$150)</f>
        <v>0</v>
      </c>
      <c r="X51" s="42">
        <f t="shared" si="3"/>
        <v>28666.66</v>
      </c>
      <c r="Y51" s="42">
        <f t="shared" si="3"/>
        <v>0</v>
      </c>
      <c r="Z51" s="42">
        <f t="shared" si="3"/>
        <v>0</v>
      </c>
      <c r="AA51" s="38"/>
      <c r="AB51" s="38"/>
      <c r="AC51" s="41">
        <v>42278</v>
      </c>
      <c r="AD51" s="42">
        <f>SUMIF(Master!$C$2:$C$150,"Finance (incl. Legal and Audit)",Master!$AG$2:$AG$150)</f>
        <v>0</v>
      </c>
      <c r="AE51" s="42">
        <f>SUMIF(Master!$C$2:$C$150,"Finance (incl. Legal and Audit)",Master!$AH$2:$AH$150)</f>
        <v>0</v>
      </c>
      <c r="AF51" s="42">
        <f>SUMIF(Master!$C$2:$C$150,"Finance (incl. Legal and Audit)",Master!$AI$2:$AI$150)</f>
        <v>0</v>
      </c>
      <c r="AG51" s="42">
        <f t="shared" si="4"/>
        <v>1586000</v>
      </c>
      <c r="AH51" s="42">
        <f t="shared" si="4"/>
        <v>500000</v>
      </c>
      <c r="AI51" s="42">
        <f t="shared" si="4"/>
        <v>600000</v>
      </c>
      <c r="AJ51" s="38"/>
      <c r="AK51" s="38"/>
      <c r="AL51" s="38"/>
      <c r="AM51" s="38"/>
      <c r="AN51" s="38"/>
      <c r="AO51" s="38"/>
      <c r="AP51" s="38"/>
      <c r="AQ51" s="38"/>
      <c r="AR51" s="38"/>
    </row>
    <row r="52" spans="1:44" x14ac:dyDescent="0.2">
      <c r="A52" s="38"/>
      <c r="B52" s="41">
        <v>42309</v>
      </c>
      <c r="C52" s="42">
        <f>SUMIF(Master!$C$2:$C$150,"Transport",Master!$AJ$2:$AJ$150)</f>
        <v>311666.65999999997</v>
      </c>
      <c r="D52" s="42">
        <f>SUMIF(Master!$C$2:$C$150,"Transport",Master!$AK$2:$AK$160)</f>
        <v>0</v>
      </c>
      <c r="E52" s="42">
        <f>SUMIF(Master!$C$2:$C$150,"Transport",Master!$AL$2:$AL$150)</f>
        <v>0</v>
      </c>
      <c r="F52" s="42">
        <f t="shared" si="1"/>
        <v>9494999.9800000004</v>
      </c>
      <c r="G52" s="42">
        <f t="shared" si="1"/>
        <v>7130000</v>
      </c>
      <c r="H52" s="42">
        <f t="shared" si="1"/>
        <v>5135000</v>
      </c>
      <c r="I52" s="38"/>
      <c r="J52" s="38"/>
      <c r="K52" s="41">
        <v>42309</v>
      </c>
      <c r="L52" s="42">
        <f>SUMIF(Master!$C$2:$C$150,"Social Care",Master!$AJ$2:$AJ$150)</f>
        <v>41641.65</v>
      </c>
      <c r="M52" s="42">
        <f>SUMIF(Master!$C$2:$C$150,"Social Care",Master!$AK$2:$AK$160)</f>
        <v>0</v>
      </c>
      <c r="N52" s="42">
        <f>SUMIF(Master!$C$2:$C$150,"Social Care",Master!$AL$2:$AL$150)</f>
        <v>0</v>
      </c>
      <c r="O52" s="42">
        <f t="shared" si="2"/>
        <v>240774.84999999998</v>
      </c>
      <c r="P52" s="42">
        <f t="shared" si="2"/>
        <v>0</v>
      </c>
      <c r="Q52" s="42">
        <f t="shared" si="2"/>
        <v>0</v>
      </c>
      <c r="R52" s="38"/>
      <c r="S52" s="38"/>
      <c r="T52" s="41">
        <v>42309</v>
      </c>
      <c r="U52" s="42">
        <f>SUMIF(Master!$C$2:$C$150,"Education",Master!$AJ$2:$AJ$150)</f>
        <v>1030833.3300000001</v>
      </c>
      <c r="V52" s="42">
        <f>SUMIF(Master!$C$2:$C$150,"Education",Master!$AK$2:$AK$160)</f>
        <v>0</v>
      </c>
      <c r="W52" s="42">
        <f>SUMIF(Master!$C$2:$C$150,"Education",Master!$AL$2:$AL$150)</f>
        <v>0</v>
      </c>
      <c r="X52" s="42">
        <f t="shared" si="3"/>
        <v>1059499.99</v>
      </c>
      <c r="Y52" s="42">
        <f t="shared" si="3"/>
        <v>0</v>
      </c>
      <c r="Z52" s="42">
        <f t="shared" si="3"/>
        <v>0</v>
      </c>
      <c r="AA52" s="38"/>
      <c r="AB52" s="38"/>
      <c r="AC52" s="41">
        <v>42309</v>
      </c>
      <c r="AD52" s="42">
        <f>SUMIF(Master!$C$2:$C$150,"Finance (incl. Legal and Audit)",Master!$AJ$2:$AJ$150)</f>
        <v>50000</v>
      </c>
      <c r="AE52" s="42">
        <f>SUMIF(Master!$C$2:$C$150,"Finance (incl. Legal and Audit)",Master!$AK$2:$AK$160)</f>
        <v>0</v>
      </c>
      <c r="AF52" s="42">
        <f>SUMIF(Master!$C$2:$C$150,"Finance (incl. Legal and Audit)",Master!$AL$2:$AL$150)</f>
        <v>0</v>
      </c>
      <c r="AG52" s="42">
        <f t="shared" si="4"/>
        <v>1636000</v>
      </c>
      <c r="AH52" s="42">
        <f t="shared" si="4"/>
        <v>500000</v>
      </c>
      <c r="AI52" s="42">
        <f t="shared" si="4"/>
        <v>600000</v>
      </c>
      <c r="AJ52" s="38"/>
      <c r="AK52" s="38"/>
      <c r="AL52" s="38"/>
      <c r="AM52" s="38"/>
      <c r="AN52" s="38"/>
      <c r="AO52" s="38"/>
      <c r="AP52" s="38"/>
      <c r="AQ52" s="38"/>
      <c r="AR52" s="38"/>
    </row>
    <row r="53" spans="1:44" x14ac:dyDescent="0.2">
      <c r="A53" s="38"/>
      <c r="B53" s="41">
        <v>42339</v>
      </c>
      <c r="C53" s="42">
        <f>SUMIF(Master!$C$2:$C$150,"Transport",Master!$AM$2:$AM$150)</f>
        <v>0</v>
      </c>
      <c r="D53" s="42">
        <f>SUMIF(Master!$C$2:$C$150,"Transport",Master!$AN$2:$AN$150)</f>
        <v>0</v>
      </c>
      <c r="E53" s="42">
        <f>SUMIF(Master!$C$2:$C$150,"Transport",Master!$AO$2:$AO$150)</f>
        <v>0</v>
      </c>
      <c r="F53" s="42">
        <f t="shared" si="1"/>
        <v>9494999.9800000004</v>
      </c>
      <c r="G53" s="42">
        <f t="shared" si="1"/>
        <v>7130000</v>
      </c>
      <c r="H53" s="42">
        <f t="shared" si="1"/>
        <v>5135000</v>
      </c>
      <c r="I53" s="38"/>
      <c r="J53" s="38"/>
      <c r="K53" s="41">
        <v>42339</v>
      </c>
      <c r="L53" s="42">
        <f>SUMIF(Master!$C$2:$C$150,"Social Care",Master!$AM$2:$AM$150)</f>
        <v>17641.650000000001</v>
      </c>
      <c r="M53" s="42">
        <f>SUMIF(Master!$C$2:$C$150,"Social Care",Master!$AN$2:$AN$150)</f>
        <v>0</v>
      </c>
      <c r="N53" s="42">
        <f>SUMIF(Master!$C$2:$C$150,"Social Care",Master!$AO$2:$AO$150)</f>
        <v>0</v>
      </c>
      <c r="O53" s="42">
        <f t="shared" si="2"/>
        <v>258416.49999999997</v>
      </c>
      <c r="P53" s="42">
        <f t="shared" si="2"/>
        <v>0</v>
      </c>
      <c r="Q53" s="42">
        <f t="shared" si="2"/>
        <v>0</v>
      </c>
      <c r="R53" s="38"/>
      <c r="S53" s="38"/>
      <c r="T53" s="41">
        <v>42339</v>
      </c>
      <c r="U53" s="42">
        <f>SUMIF(Master!$C$2:$C$150,"Education",Master!$AM$2:$AM$150)</f>
        <v>0</v>
      </c>
      <c r="V53" s="42">
        <f>SUMIF(Master!$C$2:$C$150,"Education",Master!$AN$2:$AN$150)</f>
        <v>0</v>
      </c>
      <c r="W53" s="42">
        <f>SUMIF(Master!$C$2:$C$150,"Education",Master!$AO$2:$AO$150)</f>
        <v>0</v>
      </c>
      <c r="X53" s="42">
        <f t="shared" si="3"/>
        <v>1059499.99</v>
      </c>
      <c r="Y53" s="42">
        <f t="shared" si="3"/>
        <v>0</v>
      </c>
      <c r="Z53" s="42">
        <f t="shared" si="3"/>
        <v>0</v>
      </c>
      <c r="AA53" s="38"/>
      <c r="AB53" s="38"/>
      <c r="AC53" s="41">
        <v>42339</v>
      </c>
      <c r="AD53" s="42">
        <f>SUMIF(Master!$C$2:$C$150,"Finance (incl. Legal and Audit)",Master!$AM$2:$AM$150)</f>
        <v>0</v>
      </c>
      <c r="AE53" s="42">
        <f>SUMIF(Master!$C$2:$C$150,"Finance (incl. Legal and Audit)",Master!$AN$2:$AN$150)</f>
        <v>0</v>
      </c>
      <c r="AF53" s="42">
        <f>SUMIF(Master!$C$2:$C$150,"Finance (incl. Legal and Audit)",Master!$AO$2:$AO$150)</f>
        <v>0</v>
      </c>
      <c r="AG53" s="42">
        <f t="shared" si="4"/>
        <v>1636000</v>
      </c>
      <c r="AH53" s="42">
        <f t="shared" si="4"/>
        <v>500000</v>
      </c>
      <c r="AI53" s="42">
        <f t="shared" si="4"/>
        <v>600000</v>
      </c>
      <c r="AJ53" s="38"/>
      <c r="AK53" s="38"/>
      <c r="AL53" s="38"/>
      <c r="AM53" s="38"/>
      <c r="AN53" s="38"/>
      <c r="AO53" s="38"/>
      <c r="AP53" s="38"/>
      <c r="AQ53" s="38"/>
      <c r="AR53" s="38"/>
    </row>
    <row r="54" spans="1:44" x14ac:dyDescent="0.2">
      <c r="A54" s="38"/>
      <c r="B54" s="41">
        <v>42370</v>
      </c>
      <c r="C54" s="42">
        <f>SUMIF(Master!$C$2:$C$150,"Transport",Master!$AP$2:$AP$150)</f>
        <v>0</v>
      </c>
      <c r="D54" s="42">
        <f>SUMIF(Master!$C$2:$C$150,"Transport",Master!$AQ$2:$AQ$150)</f>
        <v>0</v>
      </c>
      <c r="E54" s="42">
        <f>SUMIF(Master!$C$2:$C$150,"Transport",Master!$AR$2:$AR$150)</f>
        <v>0</v>
      </c>
      <c r="F54" s="42">
        <f t="shared" si="1"/>
        <v>9494999.9800000004</v>
      </c>
      <c r="G54" s="42">
        <f t="shared" si="1"/>
        <v>7130000</v>
      </c>
      <c r="H54" s="42">
        <f t="shared" si="1"/>
        <v>5135000</v>
      </c>
      <c r="I54" s="38"/>
      <c r="J54" s="38"/>
      <c r="K54" s="41">
        <v>42370</v>
      </c>
      <c r="L54" s="42">
        <f>SUMIF(Master!$C$2:$C$150,"Social Care",Master!$AP$2:$AP$150)</f>
        <v>17641.650000000001</v>
      </c>
      <c r="M54" s="42">
        <f>SUMIF(Master!$C$2:$C$150,"Social Care",Master!$AQ$2:$AQ$150)</f>
        <v>0</v>
      </c>
      <c r="N54" s="42">
        <f>SUMIF(Master!$C$2:$C$150,"Social Care",Master!$AR$2:$AR$150)</f>
        <v>0</v>
      </c>
      <c r="O54" s="42">
        <f t="shared" si="2"/>
        <v>276058.14999999997</v>
      </c>
      <c r="P54" s="42">
        <f t="shared" si="2"/>
        <v>0</v>
      </c>
      <c r="Q54" s="42">
        <f t="shared" si="2"/>
        <v>0</v>
      </c>
      <c r="R54" s="38"/>
      <c r="S54" s="38"/>
      <c r="T54" s="41">
        <v>42370</v>
      </c>
      <c r="U54" s="42">
        <f>SUMIF(Master!$C$2:$C$150,"Education",Master!$AP$2:$AP$150)</f>
        <v>0</v>
      </c>
      <c r="V54" s="42">
        <f>SUMIF(Master!$C$2:$C$150,"Education",Master!$AQ$2:$AQ$150)</f>
        <v>0</v>
      </c>
      <c r="W54" s="42">
        <f>SUMIF(Master!$C$2:$C$150,"Education",Master!$AR$2:$AR$150)</f>
        <v>0</v>
      </c>
      <c r="X54" s="42">
        <f t="shared" si="3"/>
        <v>1059499.99</v>
      </c>
      <c r="Y54" s="42">
        <f t="shared" si="3"/>
        <v>0</v>
      </c>
      <c r="Z54" s="42">
        <f t="shared" si="3"/>
        <v>0</v>
      </c>
      <c r="AA54" s="38"/>
      <c r="AB54" s="38"/>
      <c r="AC54" s="41">
        <v>42370</v>
      </c>
      <c r="AD54" s="42">
        <f>SUMIF(Master!$C$2:$C$150,"Finance (incl. Legal and Audit)",Master!$AP$2:$AP$150)</f>
        <v>0</v>
      </c>
      <c r="AE54" s="42">
        <f>SUMIF(Master!$C$2:$C$150,"Finance (incl. Legal and Audit)",Master!$AQ$2:$AQ$150)</f>
        <v>0</v>
      </c>
      <c r="AF54" s="42">
        <f>SUMIF(Master!$C$2:$C$150,"Finance (incl. Legal and Audit)",Master!$AR$2:$AR$150)</f>
        <v>0</v>
      </c>
      <c r="AG54" s="42">
        <f t="shared" si="4"/>
        <v>1636000</v>
      </c>
      <c r="AH54" s="42">
        <f t="shared" si="4"/>
        <v>500000</v>
      </c>
      <c r="AI54" s="42">
        <f t="shared" si="4"/>
        <v>600000</v>
      </c>
      <c r="AJ54" s="38"/>
      <c r="AK54" s="38"/>
      <c r="AL54" s="38"/>
      <c r="AM54" s="38"/>
      <c r="AN54" s="38"/>
      <c r="AO54" s="38"/>
      <c r="AP54" s="38"/>
      <c r="AQ54" s="38"/>
      <c r="AR54" s="38"/>
    </row>
    <row r="55" spans="1:44" x14ac:dyDescent="0.2">
      <c r="A55" s="38"/>
      <c r="B55" s="41">
        <v>42401</v>
      </c>
      <c r="C55" s="42">
        <f>SUMIF(Master!$C$2:$C$150,"Transport",Master!$AS$2:$AS$150)</f>
        <v>215000</v>
      </c>
      <c r="D55" s="42">
        <f>SUMIF(Master!$C$2:$C$150,"Transport",Master!$AT$2:$AT$150)</f>
        <v>0</v>
      </c>
      <c r="E55" s="42">
        <f>SUMIF(Master!$C$2:$C$150,"Transport",Master!$AU$2:$AU$150)</f>
        <v>0</v>
      </c>
      <c r="F55" s="42">
        <f t="shared" si="1"/>
        <v>9709999.9800000004</v>
      </c>
      <c r="G55" s="42">
        <f t="shared" si="1"/>
        <v>7130000</v>
      </c>
      <c r="H55" s="42">
        <f t="shared" si="1"/>
        <v>5135000</v>
      </c>
      <c r="I55" s="38"/>
      <c r="J55" s="38"/>
      <c r="K55" s="41">
        <v>42401</v>
      </c>
      <c r="L55" s="42">
        <f>SUMIF(Master!$C$2:$C$150,"Social Care",Master!$AS$2:$AS$150)</f>
        <v>21641.65</v>
      </c>
      <c r="M55" s="42">
        <f>SUMIF(Master!$C$2:$C$150,"Social Care",Master!$AT$2:$AT$150)</f>
        <v>0</v>
      </c>
      <c r="N55" s="42">
        <f>SUMIF(Master!$C$2:$C$150,"Social Care",Master!$AU$2:$AU$150)</f>
        <v>0</v>
      </c>
      <c r="O55" s="42">
        <f t="shared" si="2"/>
        <v>297699.8</v>
      </c>
      <c r="P55" s="42">
        <f t="shared" si="2"/>
        <v>0</v>
      </c>
      <c r="Q55" s="42">
        <f t="shared" si="2"/>
        <v>0</v>
      </c>
      <c r="R55" s="38"/>
      <c r="S55" s="38"/>
      <c r="T55" s="41">
        <v>42401</v>
      </c>
      <c r="U55" s="42">
        <f>SUMIF(Master!$C$2:$C$150,"Education",Master!$AS$2:$AS$150)</f>
        <v>0</v>
      </c>
      <c r="V55" s="42">
        <f>SUMIF(Master!$C$2:$C$150,"Education",Master!$AT$2:$AT$150)</f>
        <v>0</v>
      </c>
      <c r="W55" s="42">
        <f>SUMIF(Master!$C$2:$C$150,"Education",Master!$AU$2:$AU$150)</f>
        <v>0</v>
      </c>
      <c r="X55" s="42">
        <f t="shared" si="3"/>
        <v>1059499.99</v>
      </c>
      <c r="Y55" s="42">
        <f t="shared" si="3"/>
        <v>0</v>
      </c>
      <c r="Z55" s="42">
        <f t="shared" si="3"/>
        <v>0</v>
      </c>
      <c r="AA55" s="38"/>
      <c r="AB55" s="38"/>
      <c r="AC55" s="41">
        <v>42401</v>
      </c>
      <c r="AD55" s="42">
        <f>SUMIF(Master!$C$2:$C$150,"Finance (incl. Legal and Audit)",Master!$AS$2:$AS$150)</f>
        <v>50000</v>
      </c>
      <c r="AE55" s="42">
        <f>SUMIF(Master!$C$2:$C$150,"Finance (incl. Legal and Audit)",Master!$AT$2:$AT$150)</f>
        <v>0</v>
      </c>
      <c r="AF55" s="42">
        <f>SUMIF(Master!$C$2:$C$150,"Finance (incl. Legal and Audit)",Master!$AU$2:$AU$150)</f>
        <v>0</v>
      </c>
      <c r="AG55" s="42">
        <f t="shared" si="4"/>
        <v>1686000</v>
      </c>
      <c r="AH55" s="42">
        <f t="shared" si="4"/>
        <v>500000</v>
      </c>
      <c r="AI55" s="42">
        <f t="shared" si="4"/>
        <v>600000</v>
      </c>
      <c r="AJ55" s="38"/>
      <c r="AK55" s="38"/>
      <c r="AL55" s="38"/>
      <c r="AM55" s="38"/>
      <c r="AN55" s="38"/>
      <c r="AO55" s="38"/>
      <c r="AP55" s="38"/>
      <c r="AQ55" s="38"/>
      <c r="AR55" s="38"/>
    </row>
    <row r="56" spans="1:44" x14ac:dyDescent="0.2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</row>
    <row r="57" spans="1:44" x14ac:dyDescent="0.2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</row>
    <row r="58" spans="1:44" x14ac:dyDescent="0.2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x14ac:dyDescent="0.2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x14ac:dyDescent="0.2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x14ac:dyDescent="0.2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x14ac:dyDescent="0.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x14ac:dyDescent="0.2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x14ac:dyDescent="0.2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1:44" x14ac:dyDescent="0.2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</row>
    <row r="66" spans="1:44" x14ac:dyDescent="0.2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</row>
    <row r="67" spans="1:44" x14ac:dyDescent="0.2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</row>
    <row r="68" spans="1:44" x14ac:dyDescent="0.2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</row>
    <row r="69" spans="1:44" x14ac:dyDescent="0.2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</row>
    <row r="70" spans="1:44" x14ac:dyDescent="0.2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</row>
    <row r="71" spans="1:44" x14ac:dyDescent="0.2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</row>
    <row r="72" spans="1:44" x14ac:dyDescent="0.2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</row>
    <row r="73" spans="1:44" x14ac:dyDescent="0.2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</row>
    <row r="74" spans="1:44" x14ac:dyDescent="0.2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</row>
    <row r="75" spans="1:44" x14ac:dyDescent="0.2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</row>
    <row r="76" spans="1:44" x14ac:dyDescent="0.2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</row>
    <row r="77" spans="1:44" x14ac:dyDescent="0.2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</row>
    <row r="78" spans="1:44" x14ac:dyDescent="0.2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</row>
    <row r="79" spans="1:44" x14ac:dyDescent="0.2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</row>
    <row r="80" spans="1:44" x14ac:dyDescent="0.2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</row>
    <row r="81" spans="1:44" x14ac:dyDescent="0.2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</row>
    <row r="82" spans="1:44" x14ac:dyDescent="0.2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</row>
    <row r="83" spans="1:44" x14ac:dyDescent="0.2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</row>
    <row r="84" spans="1:44" x14ac:dyDescent="0.2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</row>
    <row r="85" spans="1:44" x14ac:dyDescent="0.2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</row>
    <row r="86" spans="1:44" x14ac:dyDescent="0.2">
      <c r="A86" s="38"/>
      <c r="B86" s="39" t="s">
        <v>21</v>
      </c>
      <c r="C86" s="38" t="s">
        <v>7</v>
      </c>
      <c r="D86" s="38" t="s">
        <v>31</v>
      </c>
      <c r="E86" s="38" t="s">
        <v>18</v>
      </c>
      <c r="F86" s="38" t="s">
        <v>29</v>
      </c>
      <c r="G86" s="38" t="s">
        <v>30</v>
      </c>
      <c r="H86" s="38" t="s">
        <v>32</v>
      </c>
      <c r="I86" s="38"/>
      <c r="J86" s="38"/>
      <c r="K86" s="39" t="s">
        <v>48</v>
      </c>
      <c r="L86" s="38" t="s">
        <v>7</v>
      </c>
      <c r="M86" s="38" t="s">
        <v>31</v>
      </c>
      <c r="N86" s="38" t="s">
        <v>18</v>
      </c>
      <c r="O86" s="38" t="s">
        <v>29</v>
      </c>
      <c r="P86" s="38" t="s">
        <v>30</v>
      </c>
      <c r="Q86" s="38" t="s">
        <v>32</v>
      </c>
      <c r="R86" s="38"/>
      <c r="S86" s="38"/>
      <c r="T86" s="39" t="s">
        <v>49</v>
      </c>
      <c r="U86" s="38" t="s">
        <v>7</v>
      </c>
      <c r="V86" s="38" t="s">
        <v>31</v>
      </c>
      <c r="W86" s="38" t="s">
        <v>18</v>
      </c>
      <c r="X86" s="38" t="s">
        <v>29</v>
      </c>
      <c r="Y86" s="38" t="s">
        <v>30</v>
      </c>
      <c r="Z86" s="38" t="s">
        <v>32</v>
      </c>
      <c r="AA86" s="38"/>
      <c r="AB86" s="38"/>
      <c r="AC86" s="39" t="s">
        <v>50</v>
      </c>
      <c r="AD86" s="38" t="s">
        <v>7</v>
      </c>
      <c r="AE86" s="38" t="s">
        <v>31</v>
      </c>
      <c r="AF86" s="38" t="s">
        <v>18</v>
      </c>
      <c r="AG86" s="38" t="s">
        <v>29</v>
      </c>
      <c r="AH86" s="38" t="s">
        <v>30</v>
      </c>
      <c r="AI86" s="38" t="s">
        <v>32</v>
      </c>
      <c r="AJ86" s="38"/>
      <c r="AK86" s="38"/>
      <c r="AL86" s="38"/>
      <c r="AM86" s="38"/>
      <c r="AN86" s="38"/>
      <c r="AO86" s="38"/>
      <c r="AP86" s="38"/>
      <c r="AQ86" s="38"/>
      <c r="AR86" s="38"/>
    </row>
    <row r="87" spans="1:44" x14ac:dyDescent="0.2">
      <c r="A87" s="38"/>
      <c r="B87" s="41">
        <v>42064</v>
      </c>
      <c r="C87" s="42">
        <f>SUMIF(Master!$C$2:$C$150,"Construction",Master!$L$2:$L$150)</f>
        <v>0</v>
      </c>
      <c r="D87" s="42">
        <f>SUMIF(Master!$C$2:$C$150,"Construction",Master!$M$2:$M$150)</f>
        <v>0</v>
      </c>
      <c r="E87" s="42">
        <f>SUMIF(Master!$C$2:$C$150,"Construction",Master!$N$2:$N$150)</f>
        <v>0</v>
      </c>
      <c r="F87" s="42">
        <f>C87</f>
        <v>0</v>
      </c>
      <c r="G87" s="42">
        <f>D87</f>
        <v>0</v>
      </c>
      <c r="H87" s="42">
        <f>E87</f>
        <v>0</v>
      </c>
      <c r="I87" s="38"/>
      <c r="J87" s="38"/>
      <c r="K87" s="41">
        <v>42064</v>
      </c>
      <c r="L87" s="42">
        <f>SUMIF(Master!$C$2:$C$150,"IT and Change",Master!$L$2:$L$150)</f>
        <v>2000000</v>
      </c>
      <c r="M87" s="42">
        <f>SUMIF(Master!$C$2:$C$150,"IT and Change",Master!$M$2:$M$150)</f>
        <v>0</v>
      </c>
      <c r="N87" s="42">
        <f>SUMIF(Master!$C$2:$C$150,"IT and Change",Master!$N$2:$N$150)</f>
        <v>2000000</v>
      </c>
      <c r="O87" s="42">
        <f>L87</f>
        <v>2000000</v>
      </c>
      <c r="P87" s="42">
        <f>M87</f>
        <v>0</v>
      </c>
      <c r="Q87" s="42">
        <f>N87</f>
        <v>2000000</v>
      </c>
      <c r="R87" s="38"/>
      <c r="S87" s="38"/>
      <c r="T87" s="41">
        <v>42064</v>
      </c>
      <c r="U87" s="42">
        <f>SUMIF(Master!$C$2:$C$150,"Marketing and Digital",Master!$L$2:$L$150)</f>
        <v>0</v>
      </c>
      <c r="V87" s="42">
        <f>SUMIF(Master!$C$2:$C$150,"Marketing and Digital",Master!$M$2:$M$150)</f>
        <v>0</v>
      </c>
      <c r="W87" s="42">
        <f>SUMIF(Master!$C$2:$C$150,"Marketing and Digital",Master!$N$2:$N$150)</f>
        <v>0</v>
      </c>
      <c r="X87" s="42">
        <f>U87</f>
        <v>0</v>
      </c>
      <c r="Y87" s="42">
        <f>V87</f>
        <v>0</v>
      </c>
      <c r="Z87" s="42">
        <f>W87</f>
        <v>0</v>
      </c>
      <c r="AA87" s="38"/>
      <c r="AB87" s="38"/>
      <c r="AC87" s="41">
        <v>42064</v>
      </c>
      <c r="AD87" s="42">
        <f>SUMIF(Master!$C$2:$C$150,"Personnel",Master!$L$2:$L$150)</f>
        <v>0</v>
      </c>
      <c r="AE87" s="42">
        <f>SUMIF(Master!$C$2:$C$150,"Personnel",Master!$M$2:$M$150)</f>
        <v>0</v>
      </c>
      <c r="AF87" s="42">
        <f>SUMIF(Master!$C$2:$C$150,"Personnel",Master!$N$2:$N$150)</f>
        <v>0</v>
      </c>
      <c r="AG87" s="42">
        <f>AD87</f>
        <v>0</v>
      </c>
      <c r="AH87" s="42">
        <f>AE87</f>
        <v>0</v>
      </c>
      <c r="AI87" s="42">
        <f>AF87</f>
        <v>0</v>
      </c>
      <c r="AJ87" s="38"/>
      <c r="AK87" s="38"/>
      <c r="AL87" s="38"/>
      <c r="AM87" s="38"/>
      <c r="AN87" s="38"/>
      <c r="AO87" s="38"/>
      <c r="AP87" s="38"/>
      <c r="AQ87" s="38"/>
      <c r="AR87" s="38"/>
    </row>
    <row r="88" spans="1:44" x14ac:dyDescent="0.2">
      <c r="A88" s="38"/>
      <c r="B88" s="41">
        <v>42095</v>
      </c>
      <c r="C88" s="42">
        <f>SUMIF(Master!$C$2:$C$150,"Construction",Master!$O$2:$O$150)</f>
        <v>0</v>
      </c>
      <c r="D88" s="42">
        <f>SUMIF(Master!$C$2:$C$150,"Construction",Master!$P$2:$P$150)</f>
        <v>0</v>
      </c>
      <c r="E88" s="42">
        <f>SUMIF(Master!$C$2:$C$150,"Construction",Master!$Q$2:$Q$150)</f>
        <v>0</v>
      </c>
      <c r="F88" s="42">
        <f t="shared" ref="F88:F98" si="5">C88+F87</f>
        <v>0</v>
      </c>
      <c r="G88" s="42">
        <f t="shared" ref="G88:G98" si="6">D88+G87</f>
        <v>0</v>
      </c>
      <c r="H88" s="42">
        <f t="shared" ref="H88:H98" si="7">E88+H87</f>
        <v>0</v>
      </c>
      <c r="I88" s="38"/>
      <c r="J88" s="38"/>
      <c r="K88" s="41">
        <v>42095</v>
      </c>
      <c r="L88" s="42">
        <f>SUMIF(Master!$C$2:$C$150,"IT and Change",Master!$O$2:$O$150)</f>
        <v>0</v>
      </c>
      <c r="M88" s="42">
        <f>SUMIF(Master!$C$2:$C$150,"IT and Change",Master!$P$2:$P$150)</f>
        <v>0</v>
      </c>
      <c r="N88" s="42">
        <f>SUMIF(Master!$C$2:$C$150,"IT and Change",Master!$Q$2:$Q$150)</f>
        <v>0</v>
      </c>
      <c r="O88" s="42">
        <f t="shared" ref="O88:O98" si="8">L88+O87</f>
        <v>2000000</v>
      </c>
      <c r="P88" s="42">
        <f t="shared" ref="P88:P98" si="9">M88+P87</f>
        <v>0</v>
      </c>
      <c r="Q88" s="42">
        <f t="shared" ref="Q88:Q98" si="10">N88+Q87</f>
        <v>2000000</v>
      </c>
      <c r="R88" s="38"/>
      <c r="S88" s="38"/>
      <c r="T88" s="41">
        <v>42095</v>
      </c>
      <c r="U88" s="42">
        <f>SUMIF(Master!$C$2:$C$150,"Marketing and Digital",Master!$O$2:$O$150)</f>
        <v>0</v>
      </c>
      <c r="V88" s="42">
        <f>SUMIF(Master!$C$2:$C$150,"Marketing and Digital",Master!$P$2:$P$150)</f>
        <v>0</v>
      </c>
      <c r="W88" s="42">
        <f>SUMIF(Master!$C$2:$C$150,"Marketing and Digital",Master!$Q$2:$Q$150)</f>
        <v>0</v>
      </c>
      <c r="X88" s="42">
        <f t="shared" ref="X88:X98" si="11">U88+X87</f>
        <v>0</v>
      </c>
      <c r="Y88" s="42">
        <f t="shared" ref="Y88:Y98" si="12">V88+Y87</f>
        <v>0</v>
      </c>
      <c r="Z88" s="42">
        <f t="shared" ref="Z88:Z98" si="13">W88+Z87</f>
        <v>0</v>
      </c>
      <c r="AA88" s="38"/>
      <c r="AB88" s="38"/>
      <c r="AC88" s="41">
        <v>42095</v>
      </c>
      <c r="AD88" s="42">
        <f>SUMIF(Master!$C$2:$C$150,"Personnel",Master!$O$2:$O$150)</f>
        <v>0</v>
      </c>
      <c r="AE88" s="42">
        <f>SUMIF(Master!$C$2:$C$150,"Personnel",Master!$P$2:$P$150)</f>
        <v>0</v>
      </c>
      <c r="AF88" s="42">
        <f>SUMIF(Master!$C$2:$C$150,"Personnel",Master!$Q$2:$Q$150)</f>
        <v>0</v>
      </c>
      <c r="AG88" s="42">
        <f t="shared" ref="AG88:AG98" si="14">AD88+AG87</f>
        <v>0</v>
      </c>
      <c r="AH88" s="42">
        <f t="shared" ref="AH88:AH98" si="15">AE88+AH87</f>
        <v>0</v>
      </c>
      <c r="AI88" s="42">
        <f t="shared" ref="AI88:AI98" si="16">AF88+AI87</f>
        <v>0</v>
      </c>
      <c r="AJ88" s="38"/>
      <c r="AK88" s="38"/>
      <c r="AL88" s="38"/>
      <c r="AM88" s="38"/>
      <c r="AN88" s="38"/>
      <c r="AO88" s="38"/>
      <c r="AP88" s="38"/>
      <c r="AQ88" s="38"/>
      <c r="AR88" s="38"/>
    </row>
    <row r="89" spans="1:44" x14ac:dyDescent="0.2">
      <c r="A89" s="38"/>
      <c r="B89" s="41">
        <v>42125</v>
      </c>
      <c r="C89" s="42">
        <f>SUMIF(Master!$C$2:$C$150,"Construction",Master!$R$2:$R$150)</f>
        <v>16666.669999999998</v>
      </c>
      <c r="D89" s="42">
        <f>SUMIF(Master!$C$2:$C$150,"Construction",Master!$S$2:$S$150)</f>
        <v>0</v>
      </c>
      <c r="E89" s="42">
        <f>SUMIF(Master!$C$2:$C$150,"Construction",Master!$T$2:$T$150)</f>
        <v>0</v>
      </c>
      <c r="F89" s="42">
        <f t="shared" si="5"/>
        <v>16666.669999999998</v>
      </c>
      <c r="G89" s="42">
        <f t="shared" si="6"/>
        <v>0</v>
      </c>
      <c r="H89" s="42">
        <f t="shared" si="7"/>
        <v>0</v>
      </c>
      <c r="I89" s="38"/>
      <c r="J89" s="38"/>
      <c r="K89" s="41">
        <v>42125</v>
      </c>
      <c r="L89" s="42">
        <f>SUMIF(Master!$C$2:$C$150,"IT and Change",Master!$R$2:$R$150)</f>
        <v>304208.33</v>
      </c>
      <c r="M89" s="42">
        <f>SUMIF(Master!$C$2:$C$150,"IT and Change",Master!$S$2:$S$150)</f>
        <v>20000</v>
      </c>
      <c r="N89" s="42">
        <f>SUMIF(Master!$C$2:$C$150,"IT and Change",Master!$T$2:$T$150)</f>
        <v>64000</v>
      </c>
      <c r="O89" s="42">
        <f t="shared" si="8"/>
        <v>2304208.33</v>
      </c>
      <c r="P89" s="42">
        <f t="shared" si="9"/>
        <v>20000</v>
      </c>
      <c r="Q89" s="42">
        <f t="shared" si="10"/>
        <v>2064000</v>
      </c>
      <c r="R89" s="38"/>
      <c r="S89" s="38"/>
      <c r="T89" s="41">
        <v>42125</v>
      </c>
      <c r="U89" s="42">
        <f>SUMIF(Master!$C$2:$C$150,"Marketing and Digital",Master!$R$2:$R$150)</f>
        <v>14250</v>
      </c>
      <c r="V89" s="42">
        <f>SUMIF(Master!$C$2:$C$150,"Marketing and Digital",Master!$S$2:$S$150)</f>
        <v>0</v>
      </c>
      <c r="W89" s="42">
        <f>SUMIF(Master!$C$2:$C$150,"Marketing and Digital",Master!$T$2:$T$150)</f>
        <v>0</v>
      </c>
      <c r="X89" s="42">
        <f t="shared" si="11"/>
        <v>14250</v>
      </c>
      <c r="Y89" s="42">
        <f t="shared" si="12"/>
        <v>0</v>
      </c>
      <c r="Z89" s="42">
        <f t="shared" si="13"/>
        <v>0</v>
      </c>
      <c r="AA89" s="38"/>
      <c r="AB89" s="38"/>
      <c r="AC89" s="41">
        <v>42125</v>
      </c>
      <c r="AD89" s="42">
        <f>SUMIF(Master!$C$2:$C$150,"Personnel",Master!$R$2:$R$150)</f>
        <v>50000</v>
      </c>
      <c r="AE89" s="42">
        <f>SUMIF(Master!$C$2:$C$150,"Personnel",Master!$S$2:$S$150)</f>
        <v>0</v>
      </c>
      <c r="AF89" s="42">
        <f>SUMIF(Master!$C$2:$C$150,"Personnel",Master!$T$2:$T$150)</f>
        <v>0</v>
      </c>
      <c r="AG89" s="42">
        <f t="shared" si="14"/>
        <v>50000</v>
      </c>
      <c r="AH89" s="42">
        <f t="shared" si="15"/>
        <v>0</v>
      </c>
      <c r="AI89" s="42">
        <f t="shared" si="16"/>
        <v>0</v>
      </c>
      <c r="AJ89" s="38"/>
      <c r="AK89" s="38"/>
      <c r="AL89" s="38"/>
      <c r="AM89" s="38"/>
      <c r="AN89" s="38"/>
      <c r="AO89" s="38"/>
      <c r="AP89" s="38"/>
      <c r="AQ89" s="38"/>
      <c r="AR89" s="38"/>
    </row>
    <row r="90" spans="1:44" x14ac:dyDescent="0.2">
      <c r="A90" s="38"/>
      <c r="B90" s="41">
        <v>42156</v>
      </c>
      <c r="C90" s="42">
        <f>SUMIF(Master!$C$2:$C$150,"Construction",Master!$U$2:$U$150)</f>
        <v>0</v>
      </c>
      <c r="D90" s="42">
        <f>SUMIF(Master!$C$2:$C$150,"Construction",Master!$V$2:$V$150)</f>
        <v>0</v>
      </c>
      <c r="E90" s="42">
        <f>SUMIF(Master!$C$2:$C$150,"Construction",Master!$W$2:$W$150)</f>
        <v>0</v>
      </c>
      <c r="F90" s="42">
        <f t="shared" si="5"/>
        <v>16666.669999999998</v>
      </c>
      <c r="G90" s="42">
        <f t="shared" si="6"/>
        <v>0</v>
      </c>
      <c r="H90" s="42">
        <f t="shared" si="7"/>
        <v>0</v>
      </c>
      <c r="I90" s="38"/>
      <c r="J90" s="38"/>
      <c r="K90" s="41">
        <v>42156</v>
      </c>
      <c r="L90" s="42">
        <f>SUMIF(Master!$C$2:$C$150,"IT and Change",Master!$U$2:$U$150)</f>
        <v>0</v>
      </c>
      <c r="M90" s="42">
        <f>SUMIF(Master!$C$2:$C$150,"IT and Change",Master!$V$2:$V$150)</f>
        <v>0</v>
      </c>
      <c r="N90" s="42">
        <f>SUMIF(Master!$C$2:$C$150,"IT and Change",Master!$W$2:$W$150)</f>
        <v>0</v>
      </c>
      <c r="O90" s="42">
        <f t="shared" si="8"/>
        <v>2304208.33</v>
      </c>
      <c r="P90" s="42">
        <f t="shared" si="9"/>
        <v>20000</v>
      </c>
      <c r="Q90" s="42">
        <f t="shared" si="10"/>
        <v>2064000</v>
      </c>
      <c r="R90" s="38"/>
      <c r="S90" s="38"/>
      <c r="T90" s="41">
        <v>42156</v>
      </c>
      <c r="U90" s="42">
        <f>SUMIF(Master!$C$2:$C$150,"Marketing and Digital",Master!$U$2:$U$150)</f>
        <v>0</v>
      </c>
      <c r="V90" s="42">
        <f>SUMIF(Master!$C$2:$C$150,"Marketing and Digital",Master!$V$2:$V$150)</f>
        <v>0</v>
      </c>
      <c r="W90" s="42">
        <f>SUMIF(Master!$C$2:$C$150,"Marketing and Digital",Master!$W$2:$W$150)</f>
        <v>0</v>
      </c>
      <c r="X90" s="42">
        <f t="shared" si="11"/>
        <v>14250</v>
      </c>
      <c r="Y90" s="42">
        <f t="shared" si="12"/>
        <v>0</v>
      </c>
      <c r="Z90" s="42">
        <f t="shared" si="13"/>
        <v>0</v>
      </c>
      <c r="AA90" s="38"/>
      <c r="AB90" s="38"/>
      <c r="AC90" s="41">
        <v>42156</v>
      </c>
      <c r="AD90" s="42">
        <f>SUMIF(Master!$C$2:$C$150,"Personnel",Master!$U$2:$U$150)</f>
        <v>0</v>
      </c>
      <c r="AE90" s="42">
        <f>SUMIF(Master!$C$2:$C$150,"Personnel",Master!$V$2:$V$150)</f>
        <v>0</v>
      </c>
      <c r="AF90" s="42">
        <f>SUMIF(Master!$C$2:$C$150,"Personnel",Master!$W$2:$W$150)</f>
        <v>0</v>
      </c>
      <c r="AG90" s="42">
        <f t="shared" si="14"/>
        <v>50000</v>
      </c>
      <c r="AH90" s="42">
        <f t="shared" si="15"/>
        <v>0</v>
      </c>
      <c r="AI90" s="42">
        <f t="shared" si="16"/>
        <v>0</v>
      </c>
      <c r="AJ90" s="38"/>
      <c r="AK90" s="38"/>
      <c r="AL90" s="38"/>
      <c r="AM90" s="38"/>
      <c r="AN90" s="38"/>
      <c r="AO90" s="38"/>
      <c r="AP90" s="38"/>
      <c r="AQ90" s="38"/>
      <c r="AR90" s="38"/>
    </row>
    <row r="91" spans="1:44" x14ac:dyDescent="0.2">
      <c r="A91" s="38"/>
      <c r="B91" s="41">
        <v>42186</v>
      </c>
      <c r="C91" s="42">
        <f>SUMIF(Master!$C$2:$C$150,"Construction",Master!$X$2:$X$150)</f>
        <v>0</v>
      </c>
      <c r="D91" s="42">
        <f>SUMIF(Master!$C$2:$C$150,"Construction",Master!$Y$2:$Y$150)</f>
        <v>0</v>
      </c>
      <c r="E91" s="42">
        <f>SUMIF(Master!$C$2:$C$150,"Construction",Master!$Z$2:$Z$150)</f>
        <v>0</v>
      </c>
      <c r="F91" s="42">
        <f t="shared" si="5"/>
        <v>16666.669999999998</v>
      </c>
      <c r="G91" s="42">
        <f t="shared" si="6"/>
        <v>0</v>
      </c>
      <c r="H91" s="42">
        <f t="shared" si="7"/>
        <v>0</v>
      </c>
      <c r="I91" s="38"/>
      <c r="J91" s="38"/>
      <c r="K91" s="41">
        <v>42186</v>
      </c>
      <c r="L91" s="42">
        <f>SUMIF(Master!$C$2:$C$150,"IT and Change",Master!$X$2:$X$150)</f>
        <v>0</v>
      </c>
      <c r="M91" s="42">
        <f>SUMIF(Master!$C$2:$C$150,"IT and Change",Master!$Y$2:$Y$150)</f>
        <v>0</v>
      </c>
      <c r="N91" s="42">
        <f>SUMIF(Master!$C$2:$C$150,"IT and Change",Master!$Z$2:$Z$150)</f>
        <v>0</v>
      </c>
      <c r="O91" s="42">
        <f t="shared" si="8"/>
        <v>2304208.33</v>
      </c>
      <c r="P91" s="42">
        <f t="shared" si="9"/>
        <v>20000</v>
      </c>
      <c r="Q91" s="42">
        <f t="shared" si="10"/>
        <v>2064000</v>
      </c>
      <c r="R91" s="38"/>
      <c r="S91" s="38"/>
      <c r="T91" s="41">
        <v>42186</v>
      </c>
      <c r="U91" s="42">
        <f>SUMIF(Master!$C$2:$C$150,"Marketing and Digital",Master!$X$2:$X$150)</f>
        <v>0</v>
      </c>
      <c r="V91" s="42">
        <f>SUMIF(Master!$C$2:$C$150,"Marketing and Digital",Master!$Y$2:$Y$150)</f>
        <v>0</v>
      </c>
      <c r="W91" s="42">
        <f>SUMIF(Master!$C$2:$C$150,"Marketing and Digital",Master!$Z$2:$Z$150)</f>
        <v>0</v>
      </c>
      <c r="X91" s="42">
        <f t="shared" si="11"/>
        <v>14250</v>
      </c>
      <c r="Y91" s="42">
        <f t="shared" si="12"/>
        <v>0</v>
      </c>
      <c r="Z91" s="42">
        <f t="shared" si="13"/>
        <v>0</v>
      </c>
      <c r="AA91" s="38"/>
      <c r="AB91" s="38"/>
      <c r="AC91" s="41">
        <v>42186</v>
      </c>
      <c r="AD91" s="42">
        <f>SUMIF(Master!$C$2:$C$150,"Personnel",Master!$X$2:$X$150)</f>
        <v>0</v>
      </c>
      <c r="AE91" s="42">
        <f>SUMIF(Master!$C$2:$C$150,"Personnel",Master!$Y$2:$Y$150)</f>
        <v>0</v>
      </c>
      <c r="AF91" s="42">
        <f>SUMIF(Master!$C$2:$C$150,"Personnel",Master!$Z$2:$Z$150)</f>
        <v>0</v>
      </c>
      <c r="AG91" s="42">
        <f t="shared" si="14"/>
        <v>50000</v>
      </c>
      <c r="AH91" s="42">
        <f t="shared" si="15"/>
        <v>0</v>
      </c>
      <c r="AI91" s="42">
        <f t="shared" si="16"/>
        <v>0</v>
      </c>
      <c r="AJ91" s="38"/>
      <c r="AK91" s="38"/>
      <c r="AL91" s="38"/>
      <c r="AM91" s="38"/>
      <c r="AN91" s="38"/>
      <c r="AO91" s="38"/>
      <c r="AP91" s="38"/>
      <c r="AQ91" s="38"/>
      <c r="AR91" s="38"/>
    </row>
    <row r="92" spans="1:44" x14ac:dyDescent="0.2">
      <c r="A92" s="38"/>
      <c r="B92" s="41">
        <v>42217</v>
      </c>
      <c r="C92" s="42">
        <f>SUMIF(Master!$C$2:$C$150,"Construction",Master!$AA$2:$AA$150)</f>
        <v>16666.669999999998</v>
      </c>
      <c r="D92" s="42">
        <f>SUMIF(Master!$C$2:$C$150,"Construction",Master!$AB$2:$AB$150)</f>
        <v>0</v>
      </c>
      <c r="E92" s="42">
        <f>SUMIF(Master!$C$2:$C$150,"Construction",Master!$AC$2:$AC$150)</f>
        <v>0</v>
      </c>
      <c r="F92" s="42">
        <f t="shared" si="5"/>
        <v>33333.339999999997</v>
      </c>
      <c r="G92" s="42">
        <f t="shared" si="6"/>
        <v>0</v>
      </c>
      <c r="H92" s="42">
        <f t="shared" si="7"/>
        <v>0</v>
      </c>
      <c r="I92" s="38"/>
      <c r="J92" s="38"/>
      <c r="K92" s="41">
        <v>42217</v>
      </c>
      <c r="L92" s="42">
        <f>SUMIF(Master!$C$2:$C$150,"IT and Change",Master!$AA$2:$AA$150)</f>
        <v>289208.33</v>
      </c>
      <c r="M92" s="42">
        <f>SUMIF(Master!$C$2:$C$150,"IT and Change",Master!$AB$2:$AB$150)</f>
        <v>0</v>
      </c>
      <c r="N92" s="42">
        <f>SUMIF(Master!$C$2:$C$150,"IT and Change",Master!$AC$2:$AC$150)</f>
        <v>0</v>
      </c>
      <c r="O92" s="42">
        <f t="shared" si="8"/>
        <v>2593416.66</v>
      </c>
      <c r="P92" s="42">
        <f t="shared" si="9"/>
        <v>20000</v>
      </c>
      <c r="Q92" s="42">
        <f t="shared" si="10"/>
        <v>2064000</v>
      </c>
      <c r="R92" s="38"/>
      <c r="S92" s="38"/>
      <c r="T92" s="41">
        <v>42217</v>
      </c>
      <c r="U92" s="42">
        <f>SUMIF(Master!$C$2:$C$150,"Marketing and Digital",Master!$AA$2:$AA$150)</f>
        <v>14250</v>
      </c>
      <c r="V92" s="42">
        <f>SUMIF(Master!$C$2:$C$150,"Marketing and Digital",Master!$AB$2:$AB$150)</f>
        <v>0</v>
      </c>
      <c r="W92" s="42">
        <f>SUMIF(Master!$C$2:$C$150,"Marketing and Digital",Master!$AC$2:$AC$150)</f>
        <v>0</v>
      </c>
      <c r="X92" s="42">
        <f t="shared" si="11"/>
        <v>28500</v>
      </c>
      <c r="Y92" s="42">
        <f t="shared" si="12"/>
        <v>0</v>
      </c>
      <c r="Z92" s="42">
        <f t="shared" si="13"/>
        <v>0</v>
      </c>
      <c r="AA92" s="38"/>
      <c r="AB92" s="38"/>
      <c r="AC92" s="41">
        <v>42217</v>
      </c>
      <c r="AD92" s="42">
        <f>SUMIF(Master!$C$2:$C$150,"Personnel",Master!$AA$2:$AA$150)</f>
        <v>50000</v>
      </c>
      <c r="AE92" s="42">
        <f>SUMIF(Master!$C$2:$C$150,"Personnel",Master!$AB$2:$AB$150)</f>
        <v>0</v>
      </c>
      <c r="AF92" s="42">
        <f>SUMIF(Master!$C$2:$C$150,"Personnel",Master!$AC$2:$AC$150)</f>
        <v>0</v>
      </c>
      <c r="AG92" s="42">
        <f t="shared" si="14"/>
        <v>100000</v>
      </c>
      <c r="AH92" s="42">
        <f t="shared" si="15"/>
        <v>0</v>
      </c>
      <c r="AI92" s="42">
        <f t="shared" si="16"/>
        <v>0</v>
      </c>
      <c r="AJ92" s="38"/>
      <c r="AK92" s="38"/>
      <c r="AL92" s="38"/>
      <c r="AM92" s="38"/>
      <c r="AN92" s="38"/>
      <c r="AO92" s="38"/>
      <c r="AP92" s="38"/>
      <c r="AQ92" s="38"/>
      <c r="AR92" s="38"/>
    </row>
    <row r="93" spans="1:44" x14ac:dyDescent="0.2">
      <c r="A93" s="38"/>
      <c r="B93" s="41">
        <v>42248</v>
      </c>
      <c r="C93" s="42">
        <f>SUMIF(Master!$C$2:$C$150,"Construction",Master!$AD$2:$AD$150)</f>
        <v>0</v>
      </c>
      <c r="D93" s="42">
        <f>SUMIF(Master!$C$2:$C$150,"Construction",Master!$AE$2:$AE$150)</f>
        <v>0</v>
      </c>
      <c r="E93" s="42">
        <f>SUMIF(Master!$C$2:$C$150,"Construction",Master!$AF$2:$AF$150)</f>
        <v>0</v>
      </c>
      <c r="F93" s="42">
        <f t="shared" si="5"/>
        <v>33333.339999999997</v>
      </c>
      <c r="G93" s="42">
        <f t="shared" si="6"/>
        <v>0</v>
      </c>
      <c r="H93" s="42">
        <f t="shared" si="7"/>
        <v>0</v>
      </c>
      <c r="I93" s="38"/>
      <c r="J93" s="38"/>
      <c r="K93" s="41">
        <v>42248</v>
      </c>
      <c r="L93" s="42">
        <f>SUMIF(Master!$C$2:$C$150,"IT and Change",Master!$AD$2:$AD$150)</f>
        <v>0</v>
      </c>
      <c r="M93" s="42">
        <f>SUMIF(Master!$C$2:$C$150,"IT and Change",Master!$AE$2:$AE$150)</f>
        <v>0</v>
      </c>
      <c r="N93" s="42">
        <f>SUMIF(Master!$C$2:$C$150,"IT and Change",Master!$AF$2:$AF$150)</f>
        <v>0</v>
      </c>
      <c r="O93" s="42">
        <f t="shared" si="8"/>
        <v>2593416.66</v>
      </c>
      <c r="P93" s="42">
        <f t="shared" si="9"/>
        <v>20000</v>
      </c>
      <c r="Q93" s="42">
        <f t="shared" si="10"/>
        <v>2064000</v>
      </c>
      <c r="R93" s="38"/>
      <c r="S93" s="38"/>
      <c r="T93" s="41">
        <v>42248</v>
      </c>
      <c r="U93" s="42">
        <f>SUMIF(Master!$C$2:$C$150,"Marketing and Digital",Master!$AD$2:$AD$150)</f>
        <v>0</v>
      </c>
      <c r="V93" s="42">
        <f>SUMIF(Master!$C$2:$C$150,"Marketing and Digital",Master!$AE$2:$AE$150)</f>
        <v>0</v>
      </c>
      <c r="W93" s="42">
        <f>SUMIF(Master!$C$2:$C$150,"Marketing and Digital",Master!$AF$2:$AF$150)</f>
        <v>0</v>
      </c>
      <c r="X93" s="42">
        <f t="shared" si="11"/>
        <v>28500</v>
      </c>
      <c r="Y93" s="42">
        <f t="shared" si="12"/>
        <v>0</v>
      </c>
      <c r="Z93" s="42">
        <f t="shared" si="13"/>
        <v>0</v>
      </c>
      <c r="AA93" s="38"/>
      <c r="AB93" s="38"/>
      <c r="AC93" s="41">
        <v>42248</v>
      </c>
      <c r="AD93" s="42">
        <f>SUMIF(Master!$C$2:$C$150,"Personnel",Master!$AD$2:$AD$150)</f>
        <v>0</v>
      </c>
      <c r="AE93" s="42">
        <f>SUMIF(Master!$C$2:$C$150,"Personnel",Master!$AE$2:$AE$150)</f>
        <v>0</v>
      </c>
      <c r="AF93" s="42">
        <f>SUMIF(Master!$C$2:$C$150,"Personnel",Master!$AF$2:$AF$150)</f>
        <v>0</v>
      </c>
      <c r="AG93" s="42">
        <f t="shared" si="14"/>
        <v>100000</v>
      </c>
      <c r="AH93" s="42">
        <f t="shared" si="15"/>
        <v>0</v>
      </c>
      <c r="AI93" s="42">
        <f t="shared" si="16"/>
        <v>0</v>
      </c>
      <c r="AJ93" s="38"/>
      <c r="AK93" s="38"/>
      <c r="AL93" s="38"/>
      <c r="AM93" s="38"/>
      <c r="AN93" s="38"/>
      <c r="AO93" s="38"/>
      <c r="AP93" s="38"/>
      <c r="AQ93" s="38"/>
      <c r="AR93" s="38"/>
    </row>
    <row r="94" spans="1:44" x14ac:dyDescent="0.2">
      <c r="A94" s="38"/>
      <c r="B94" s="41">
        <v>42278</v>
      </c>
      <c r="C94" s="42">
        <f>SUMIF(Master!$C$2:$C$150,"Construction",Master!$AG$2:$AG$150)</f>
        <v>0</v>
      </c>
      <c r="D94" s="42">
        <f>SUMIF(Master!$C$2:$C$150,"Construction",Master!$AH$2:$AH$150)</f>
        <v>0</v>
      </c>
      <c r="E94" s="42">
        <f>SUMIF(Master!$C$2:$C$150,"Construction",Master!$AI$2:$AI$150)</f>
        <v>0</v>
      </c>
      <c r="F94" s="42">
        <f t="shared" si="5"/>
        <v>33333.339999999997</v>
      </c>
      <c r="G94" s="42">
        <f t="shared" si="6"/>
        <v>0</v>
      </c>
      <c r="H94" s="42">
        <f t="shared" si="7"/>
        <v>0</v>
      </c>
      <c r="I94" s="38"/>
      <c r="J94" s="38"/>
      <c r="K94" s="41">
        <v>42278</v>
      </c>
      <c r="L94" s="42">
        <f>SUMIF(Master!$C$2:$C$150,"IT and Change",Master!$AG$2:$AG$150)</f>
        <v>0</v>
      </c>
      <c r="M94" s="42">
        <f>SUMIF(Master!$C$2:$C$150,"IT and Change",Master!$AH$2:$AH$150)</f>
        <v>0</v>
      </c>
      <c r="N94" s="42">
        <f>SUMIF(Master!$C$2:$C$150,"IT and Change",Master!$AI$2:$AI$150)</f>
        <v>0</v>
      </c>
      <c r="O94" s="42">
        <f t="shared" si="8"/>
        <v>2593416.66</v>
      </c>
      <c r="P94" s="42">
        <f t="shared" si="9"/>
        <v>20000</v>
      </c>
      <c r="Q94" s="42">
        <f t="shared" si="10"/>
        <v>2064000</v>
      </c>
      <c r="R94" s="38"/>
      <c r="S94" s="38"/>
      <c r="T94" s="41">
        <v>42278</v>
      </c>
      <c r="U94" s="42">
        <f>SUMIF(Master!$C$2:$C$150,"Marketing and Digital",Master!$AG$2:$AG$150)</f>
        <v>0</v>
      </c>
      <c r="V94" s="42">
        <f>SUMIF(Master!$C$2:$C$150,"Marketing and Digital",Master!$AH$2:$AH$150)</f>
        <v>0</v>
      </c>
      <c r="W94" s="42">
        <f>SUMIF(Master!$C$2:$C$150,"Marketing and Digital",Master!$AI$2:$AI$150)</f>
        <v>0</v>
      </c>
      <c r="X94" s="42">
        <f t="shared" si="11"/>
        <v>28500</v>
      </c>
      <c r="Y94" s="42">
        <f t="shared" si="12"/>
        <v>0</v>
      </c>
      <c r="Z94" s="42">
        <f t="shared" si="13"/>
        <v>0</v>
      </c>
      <c r="AA94" s="38"/>
      <c r="AB94" s="38"/>
      <c r="AC94" s="41">
        <v>42278</v>
      </c>
      <c r="AD94" s="42">
        <f>SUMIF(Master!$C$2:$C$150,"Personnel",Master!$AG$2:$AG$150)</f>
        <v>0</v>
      </c>
      <c r="AE94" s="42">
        <f>SUMIF(Master!$C$2:$C$150,"Personnel",Master!$AH$2:$AH$150)</f>
        <v>0</v>
      </c>
      <c r="AF94" s="42">
        <f>SUMIF(Master!$C$2:$C$150,"Personnel",Master!$AI$2:$AI$150)</f>
        <v>0</v>
      </c>
      <c r="AG94" s="42">
        <f t="shared" si="14"/>
        <v>100000</v>
      </c>
      <c r="AH94" s="42">
        <f t="shared" si="15"/>
        <v>0</v>
      </c>
      <c r="AI94" s="42">
        <f t="shared" si="16"/>
        <v>0</v>
      </c>
      <c r="AJ94" s="38"/>
      <c r="AK94" s="38"/>
      <c r="AL94" s="38"/>
      <c r="AM94" s="38"/>
      <c r="AN94" s="38"/>
      <c r="AO94" s="38"/>
      <c r="AP94" s="38"/>
      <c r="AQ94" s="38"/>
      <c r="AR94" s="38"/>
    </row>
    <row r="95" spans="1:44" x14ac:dyDescent="0.2">
      <c r="A95" s="38"/>
      <c r="B95" s="41">
        <v>42309</v>
      </c>
      <c r="C95" s="42">
        <f>SUMIF(Master!$C$2:$C$150,"Construction",Master!$AJ$2:$AJ$150)</f>
        <v>16666.669999999998</v>
      </c>
      <c r="D95" s="42">
        <f>SUMIF(Master!$C$2:$C$150,"Construction",Master!$AK$2:$AK$160)</f>
        <v>0</v>
      </c>
      <c r="E95" s="42">
        <f>SUMIF(Master!$C$2:$C$150,"Construction",Master!$AL$2:$AL$150)</f>
        <v>0</v>
      </c>
      <c r="F95" s="42">
        <f t="shared" si="5"/>
        <v>50000.009999999995</v>
      </c>
      <c r="G95" s="42">
        <f t="shared" si="6"/>
        <v>0</v>
      </c>
      <c r="H95" s="42">
        <f t="shared" si="7"/>
        <v>0</v>
      </c>
      <c r="I95" s="38"/>
      <c r="J95" s="38"/>
      <c r="K95" s="41">
        <v>42309</v>
      </c>
      <c r="L95" s="42">
        <f>SUMIF(Master!$C$2:$C$150,"IT and Change",Master!$AJ$2:$AJ$150)</f>
        <v>119708.33</v>
      </c>
      <c r="M95" s="42">
        <f>SUMIF(Master!$C$2:$C$150,"IT and Change",Master!$AK$2:$AK$160)</f>
        <v>0</v>
      </c>
      <c r="N95" s="42">
        <f>SUMIF(Master!$C$2:$C$150,"IT and Change",Master!$AL$2:$AL$150)</f>
        <v>0</v>
      </c>
      <c r="O95" s="42">
        <f t="shared" si="8"/>
        <v>2713124.99</v>
      </c>
      <c r="P95" s="42">
        <f t="shared" si="9"/>
        <v>20000</v>
      </c>
      <c r="Q95" s="42">
        <f t="shared" si="10"/>
        <v>2064000</v>
      </c>
      <c r="R95" s="38"/>
      <c r="S95" s="38"/>
      <c r="T95" s="41">
        <v>42309</v>
      </c>
      <c r="U95" s="42">
        <f>SUMIF(Master!$C$2:$C$150,"Marketing and Digital",Master!$AJ$2:$AJ$150)</f>
        <v>14250</v>
      </c>
      <c r="V95" s="42">
        <f>SUMIF(Master!$C$2:$C$150,"Marketing and Digital",Master!$AK$2:$AK$160)</f>
        <v>0</v>
      </c>
      <c r="W95" s="42">
        <f>SUMIF(Master!$C$2:$C$150,"Marketing and Digital",Master!$AL$2:$AL$150)</f>
        <v>0</v>
      </c>
      <c r="X95" s="42">
        <f t="shared" si="11"/>
        <v>42750</v>
      </c>
      <c r="Y95" s="42">
        <f t="shared" si="12"/>
        <v>0</v>
      </c>
      <c r="Z95" s="42">
        <f t="shared" si="13"/>
        <v>0</v>
      </c>
      <c r="AA95" s="38"/>
      <c r="AB95" s="38"/>
      <c r="AC95" s="41">
        <v>42309</v>
      </c>
      <c r="AD95" s="42">
        <f>SUMIF(Master!$C$2:$C$150,"Personnel",Master!$AJ$2:$AJ$150)</f>
        <v>50000</v>
      </c>
      <c r="AE95" s="42">
        <f>SUMIF(Master!$C$2:$C$150,"Personnel",Master!$AK$2:$AK$160)</f>
        <v>0</v>
      </c>
      <c r="AF95" s="42">
        <f>SUMIF(Master!$C$2:$C$150,"Personnel",Master!$AL$2:$AL$150)</f>
        <v>0</v>
      </c>
      <c r="AG95" s="42">
        <f t="shared" si="14"/>
        <v>150000</v>
      </c>
      <c r="AH95" s="42">
        <f t="shared" si="15"/>
        <v>0</v>
      </c>
      <c r="AI95" s="42">
        <f t="shared" si="16"/>
        <v>0</v>
      </c>
      <c r="AJ95" s="38"/>
      <c r="AK95" s="38"/>
      <c r="AL95" s="38"/>
      <c r="AM95" s="38"/>
      <c r="AN95" s="38"/>
      <c r="AO95" s="38"/>
      <c r="AP95" s="38"/>
      <c r="AQ95" s="38"/>
      <c r="AR95" s="38"/>
    </row>
    <row r="96" spans="1:44" x14ac:dyDescent="0.2">
      <c r="A96" s="38"/>
      <c r="B96" s="41">
        <v>42339</v>
      </c>
      <c r="C96" s="42">
        <f>SUMIF(Master!$C$2:$C$150,"Construction",Master!$AM$2:$AM$150)</f>
        <v>0</v>
      </c>
      <c r="D96" s="42">
        <f>SUMIF(Master!$C$2:$C$150,"Construction",Master!$AN$2:$AN$150)</f>
        <v>0</v>
      </c>
      <c r="E96" s="42">
        <f>SUMIF(Master!$C$2:$C$150,"Construction",Master!$AO$2:$AO$150)</f>
        <v>0</v>
      </c>
      <c r="F96" s="42">
        <f t="shared" si="5"/>
        <v>50000.009999999995</v>
      </c>
      <c r="G96" s="42">
        <f t="shared" si="6"/>
        <v>0</v>
      </c>
      <c r="H96" s="42">
        <f t="shared" si="7"/>
        <v>0</v>
      </c>
      <c r="I96" s="38"/>
      <c r="J96" s="38"/>
      <c r="K96" s="41">
        <v>42339</v>
      </c>
      <c r="L96" s="42">
        <f>SUMIF(Master!$C$2:$C$150,"IT and Change",Master!$AM$2:$AM$150)</f>
        <v>0</v>
      </c>
      <c r="M96" s="42">
        <f>SUMIF(Master!$C$2:$C$150,"IT and Change",Master!$AN$2:$AN$150)</f>
        <v>0</v>
      </c>
      <c r="N96" s="42">
        <f>SUMIF(Master!$C$2:$C$150,"IT and Change",Master!$AO$2:$AO$150)</f>
        <v>0</v>
      </c>
      <c r="O96" s="42">
        <f t="shared" si="8"/>
        <v>2713124.99</v>
      </c>
      <c r="P96" s="42">
        <f t="shared" si="9"/>
        <v>20000</v>
      </c>
      <c r="Q96" s="42">
        <f t="shared" si="10"/>
        <v>2064000</v>
      </c>
      <c r="R96" s="38"/>
      <c r="S96" s="38"/>
      <c r="T96" s="41">
        <v>42339</v>
      </c>
      <c r="U96" s="42">
        <f>SUMIF(Master!$C$2:$C$150,"Marketing and Digital",Master!$AM$2:$AM$150)</f>
        <v>0</v>
      </c>
      <c r="V96" s="42">
        <f>SUMIF(Master!$C$2:$C$150,"Marketing and Digital",Master!$AN$2:$AN$150)</f>
        <v>0</v>
      </c>
      <c r="W96" s="42">
        <f>SUMIF(Master!$C$2:$C$150,"Marketing and Digital",Master!$AO$2:$AO$150)</f>
        <v>0</v>
      </c>
      <c r="X96" s="42">
        <f t="shared" si="11"/>
        <v>42750</v>
      </c>
      <c r="Y96" s="42">
        <f t="shared" si="12"/>
        <v>0</v>
      </c>
      <c r="Z96" s="42">
        <f t="shared" si="13"/>
        <v>0</v>
      </c>
      <c r="AA96" s="38"/>
      <c r="AB96" s="38"/>
      <c r="AC96" s="41">
        <v>42339</v>
      </c>
      <c r="AD96" s="42">
        <f>SUMIF(Master!$C$2:$C$150,"Personnel",Master!$AM$2:$AM$150)</f>
        <v>0</v>
      </c>
      <c r="AE96" s="42">
        <f>SUMIF(Master!$C$2:$C$150,"Personnel",Master!$AN$2:$AN$150)</f>
        <v>0</v>
      </c>
      <c r="AF96" s="42">
        <f>SUMIF(Master!$C$2:$C$150,"Personnel",Master!$AO$2:$AO$150)</f>
        <v>0</v>
      </c>
      <c r="AG96" s="42">
        <f t="shared" si="14"/>
        <v>150000</v>
      </c>
      <c r="AH96" s="42">
        <f t="shared" si="15"/>
        <v>0</v>
      </c>
      <c r="AI96" s="42">
        <f t="shared" si="16"/>
        <v>0</v>
      </c>
      <c r="AJ96" s="38"/>
      <c r="AK96" s="38"/>
      <c r="AL96" s="38"/>
      <c r="AM96" s="38"/>
      <c r="AN96" s="38"/>
      <c r="AO96" s="38"/>
      <c r="AP96" s="38"/>
      <c r="AQ96" s="38"/>
      <c r="AR96" s="38"/>
    </row>
    <row r="97" spans="1:44" x14ac:dyDescent="0.2">
      <c r="A97" s="38"/>
      <c r="B97" s="41">
        <v>42370</v>
      </c>
      <c r="C97" s="42">
        <f>SUMIF(Master!$C$2:$C$150,"Construction",Master!$AP$2:$AP$150)</f>
        <v>0</v>
      </c>
      <c r="D97" s="42">
        <f>SUMIF(Master!$C$2:$C$150,"Construction",Master!$AQ$2:$AQ$150)</f>
        <v>0</v>
      </c>
      <c r="E97" s="42">
        <f>SUMIF(Master!$C$2:$C$150,"Construction",Master!$AR$2:$AR$150)</f>
        <v>0</v>
      </c>
      <c r="F97" s="42">
        <f t="shared" si="5"/>
        <v>50000.009999999995</v>
      </c>
      <c r="G97" s="42">
        <f t="shared" si="6"/>
        <v>0</v>
      </c>
      <c r="H97" s="42">
        <f t="shared" si="7"/>
        <v>0</v>
      </c>
      <c r="I97" s="38"/>
      <c r="J97" s="38"/>
      <c r="K97" s="41">
        <v>42370</v>
      </c>
      <c r="L97" s="42">
        <f>SUMIF(Master!$C$2:$C$150,"IT and Change",Master!$AP$2:$AP$150)</f>
        <v>0</v>
      </c>
      <c r="M97" s="42">
        <f>SUMIF(Master!$C$2:$C$150,"IT and Change",Master!$AQ$2:$AQ$150)</f>
        <v>0</v>
      </c>
      <c r="N97" s="42">
        <f>SUMIF(Master!$C$2:$C$150,"IT and Change",Master!$AR$2:$AR$150)</f>
        <v>0</v>
      </c>
      <c r="O97" s="42">
        <f t="shared" si="8"/>
        <v>2713124.99</v>
      </c>
      <c r="P97" s="42">
        <f t="shared" si="9"/>
        <v>20000</v>
      </c>
      <c r="Q97" s="42">
        <f t="shared" si="10"/>
        <v>2064000</v>
      </c>
      <c r="R97" s="38"/>
      <c r="S97" s="38"/>
      <c r="T97" s="41">
        <v>42370</v>
      </c>
      <c r="U97" s="42">
        <f>SUMIF(Master!$C$2:$C$150,"Marketing and Digital",Master!$AP$2:$AP$150)</f>
        <v>0</v>
      </c>
      <c r="V97" s="42">
        <f>SUMIF(Master!$C$2:$C$150,"Marketing and Digital",Master!$AQ$2:$AQ$150)</f>
        <v>0</v>
      </c>
      <c r="W97" s="42">
        <f>SUMIF(Master!$C$2:$C$150,"Marketing and Digital",Master!$AR$2:$AR$150)</f>
        <v>0</v>
      </c>
      <c r="X97" s="42">
        <f t="shared" si="11"/>
        <v>42750</v>
      </c>
      <c r="Y97" s="42">
        <f t="shared" si="12"/>
        <v>0</v>
      </c>
      <c r="Z97" s="42">
        <f t="shared" si="13"/>
        <v>0</v>
      </c>
      <c r="AA97" s="38"/>
      <c r="AB97" s="38"/>
      <c r="AC97" s="41">
        <v>42370</v>
      </c>
      <c r="AD97" s="42">
        <f>SUMIF(Master!$C$2:$C$150,"Personnel",Master!$AP$2:$AP$150)</f>
        <v>0</v>
      </c>
      <c r="AE97" s="42">
        <f>SUMIF(Master!$C$2:$C$150,"Personnel",Master!$AQ$2:$AQ$150)</f>
        <v>0</v>
      </c>
      <c r="AF97" s="42">
        <f>SUMIF(Master!$C$2:$C$150,"Personnel",Master!$AR$2:$AR$150)</f>
        <v>0</v>
      </c>
      <c r="AG97" s="42">
        <f t="shared" si="14"/>
        <v>150000</v>
      </c>
      <c r="AH97" s="42">
        <f t="shared" si="15"/>
        <v>0</v>
      </c>
      <c r="AI97" s="42">
        <f t="shared" si="16"/>
        <v>0</v>
      </c>
      <c r="AJ97" s="38"/>
      <c r="AK97" s="38"/>
      <c r="AL97" s="38"/>
      <c r="AM97" s="38"/>
      <c r="AN97" s="38"/>
      <c r="AO97" s="38"/>
      <c r="AP97" s="38"/>
      <c r="AQ97" s="38"/>
      <c r="AR97" s="38"/>
    </row>
    <row r="98" spans="1:44" x14ac:dyDescent="0.2">
      <c r="A98" s="38"/>
      <c r="B98" s="41">
        <v>42401</v>
      </c>
      <c r="C98" s="42">
        <f>SUMIF(Master!$C$2:$C$150,"Construction",Master!$AS$2:$AS$150)</f>
        <v>0</v>
      </c>
      <c r="D98" s="42">
        <f>SUMIF(Master!$C$2:$C$150,"Construction",Master!$AT$2:$AT$150)</f>
        <v>0</v>
      </c>
      <c r="E98" s="42">
        <f>SUMIF(Master!$C$2:$C$150,"Construction",Master!$AU$2:$AU$150)</f>
        <v>0</v>
      </c>
      <c r="F98" s="42">
        <f t="shared" si="5"/>
        <v>50000.009999999995</v>
      </c>
      <c r="G98" s="42">
        <f t="shared" si="6"/>
        <v>0</v>
      </c>
      <c r="H98" s="42">
        <f t="shared" si="7"/>
        <v>0</v>
      </c>
      <c r="I98" s="38"/>
      <c r="J98" s="38"/>
      <c r="K98" s="41">
        <v>42401</v>
      </c>
      <c r="L98" s="42">
        <f>SUMIF(Master!$C$2:$C$150,"IT and Change",Master!$AS$2:$AS$150)</f>
        <v>74375</v>
      </c>
      <c r="M98" s="42">
        <f>SUMIF(Master!$C$2:$C$150,"IT and Change",Master!$AT$2:$AT$150)</f>
        <v>0</v>
      </c>
      <c r="N98" s="42">
        <f>SUMIF(Master!$C$2:$C$150,"IT and Change",Master!$AU$2:$AU$150)</f>
        <v>0</v>
      </c>
      <c r="O98" s="42">
        <f t="shared" si="8"/>
        <v>2787499.99</v>
      </c>
      <c r="P98" s="42">
        <f t="shared" si="9"/>
        <v>20000</v>
      </c>
      <c r="Q98" s="42">
        <f t="shared" si="10"/>
        <v>2064000</v>
      </c>
      <c r="R98" s="38"/>
      <c r="S98" s="38"/>
      <c r="T98" s="41">
        <v>42401</v>
      </c>
      <c r="U98" s="42">
        <f>SUMIF(Master!$C$2:$C$150,"Marketing and Digital",Master!$AS$2:$AS$150)</f>
        <v>14250</v>
      </c>
      <c r="V98" s="42">
        <f>SUMIF(Master!$C$2:$C$150,"Marketing and Digital",Master!$AT$2:$AT$150)</f>
        <v>0</v>
      </c>
      <c r="W98" s="42">
        <f>SUMIF(Master!$C$2:$C$150,"Marketing and Digital",Master!$AU$2:$AU$150)</f>
        <v>0</v>
      </c>
      <c r="X98" s="42">
        <f t="shared" si="11"/>
        <v>57000</v>
      </c>
      <c r="Y98" s="42">
        <f t="shared" si="12"/>
        <v>0</v>
      </c>
      <c r="Z98" s="42">
        <f t="shared" si="13"/>
        <v>0</v>
      </c>
      <c r="AA98" s="38"/>
      <c r="AB98" s="38"/>
      <c r="AC98" s="41">
        <v>42401</v>
      </c>
      <c r="AD98" s="42">
        <f>SUMIF(Master!$C$2:$C$150,"Personnel",Master!$AS$2:$AS$150)</f>
        <v>0</v>
      </c>
      <c r="AE98" s="42">
        <f>SUMIF(Master!$C$2:$C$150,"Personnel",Master!$AT$2:$AT$150)</f>
        <v>0</v>
      </c>
      <c r="AF98" s="42">
        <f>SUMIF(Master!$C$2:$C$150,"Personnel",Master!$AU$2:$AU$150)</f>
        <v>0</v>
      </c>
      <c r="AG98" s="42">
        <f t="shared" si="14"/>
        <v>150000</v>
      </c>
      <c r="AH98" s="42">
        <f t="shared" si="15"/>
        <v>0</v>
      </c>
      <c r="AI98" s="42">
        <f t="shared" si="16"/>
        <v>0</v>
      </c>
      <c r="AJ98" s="38"/>
      <c r="AK98" s="38"/>
      <c r="AL98" s="38"/>
      <c r="AM98" s="38"/>
      <c r="AN98" s="38"/>
      <c r="AO98" s="38"/>
      <c r="AP98" s="38"/>
      <c r="AQ98" s="38"/>
      <c r="AR98" s="38"/>
    </row>
    <row r="99" spans="1:44" x14ac:dyDescent="0.2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</row>
    <row r="100" spans="1:44" x14ac:dyDescent="0.2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</row>
    <row r="101" spans="1:44" x14ac:dyDescent="0.2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</row>
    <row r="102" spans="1:44" x14ac:dyDescent="0.2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</row>
    <row r="103" spans="1:44" x14ac:dyDescent="0.2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</row>
    <row r="104" spans="1:44" x14ac:dyDescent="0.2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</row>
    <row r="105" spans="1:44" x14ac:dyDescent="0.2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</row>
    <row r="106" spans="1:44" x14ac:dyDescent="0.2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</row>
    <row r="107" spans="1:44" x14ac:dyDescent="0.2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</row>
    <row r="108" spans="1:44" x14ac:dyDescent="0.2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</row>
    <row r="109" spans="1:44" x14ac:dyDescent="0.2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</row>
    <row r="110" spans="1:44" x14ac:dyDescent="0.2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</row>
    <row r="111" spans="1:44" x14ac:dyDescent="0.2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</row>
    <row r="112" spans="1:44" x14ac:dyDescent="0.2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</row>
    <row r="113" spans="1:44" x14ac:dyDescent="0.2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</row>
    <row r="114" spans="1:44" x14ac:dyDescent="0.2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</row>
    <row r="115" spans="1:44" x14ac:dyDescent="0.2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</row>
    <row r="116" spans="1:44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</row>
    <row r="117" spans="1:44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</row>
    <row r="118" spans="1:44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</row>
    <row r="119" spans="1:44" x14ac:dyDescent="0.2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</row>
    <row r="120" spans="1:44" x14ac:dyDescent="0.2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</row>
    <row r="121" spans="1:44" x14ac:dyDescent="0.2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</row>
    <row r="122" spans="1:44" x14ac:dyDescent="0.2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</row>
    <row r="123" spans="1:44" x14ac:dyDescent="0.2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</row>
    <row r="124" spans="1:44" x14ac:dyDescent="0.2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</row>
    <row r="125" spans="1:44" x14ac:dyDescent="0.2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</row>
    <row r="126" spans="1:44" x14ac:dyDescent="0.2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</row>
    <row r="127" spans="1:44" x14ac:dyDescent="0.2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</row>
    <row r="128" spans="1:44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</row>
    <row r="129" spans="1:44" x14ac:dyDescent="0.2">
      <c r="A129" s="38"/>
      <c r="B129" s="39" t="s">
        <v>51</v>
      </c>
      <c r="C129" s="38" t="s">
        <v>7</v>
      </c>
      <c r="D129" s="38" t="s">
        <v>31</v>
      </c>
      <c r="E129" s="38" t="s">
        <v>18</v>
      </c>
      <c r="F129" s="38" t="s">
        <v>29</v>
      </c>
      <c r="G129" s="38" t="s">
        <v>30</v>
      </c>
      <c r="H129" s="38" t="s">
        <v>32</v>
      </c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</row>
    <row r="130" spans="1:44" x14ac:dyDescent="0.2">
      <c r="A130" s="38"/>
      <c r="B130" s="41">
        <v>42064</v>
      </c>
      <c r="C130" s="42">
        <f>SUMIF(Master!$C$2:$C$150,"Risk",Master!$L$2:$L$150)</f>
        <v>0</v>
      </c>
      <c r="D130" s="42">
        <f>SUMIF(Master!$C$2:$C$150,"Risk",Master!$M$2:$M$150)</f>
        <v>0</v>
      </c>
      <c r="E130" s="42">
        <f>SUMIF(Master!$C$2:$C$150,"Risk",Master!$N$2:$N$150)</f>
        <v>0</v>
      </c>
      <c r="F130" s="42">
        <f>C130</f>
        <v>0</v>
      </c>
      <c r="G130" s="42">
        <f>D130</f>
        <v>0</v>
      </c>
      <c r="H130" s="42">
        <f>E130</f>
        <v>0</v>
      </c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</row>
    <row r="131" spans="1:44" x14ac:dyDescent="0.2">
      <c r="A131" s="38"/>
      <c r="B131" s="41">
        <v>42095</v>
      </c>
      <c r="C131" s="42">
        <f>SUMIF(Master!$C$2:$C$150,"Risk",Master!$O$2:$O$150)</f>
        <v>0</v>
      </c>
      <c r="D131" s="42">
        <f>SUMIF(Master!$C$2:$C$150,"Risk",Master!$P$2:$P$150)</f>
        <v>0</v>
      </c>
      <c r="E131" s="42">
        <f>SUMIF(Master!$C$2:$C$150,"Risk",Master!$Q$2:$Q$150)</f>
        <v>0</v>
      </c>
      <c r="F131" s="42">
        <f t="shared" ref="F131:F141" si="17">C131+F130</f>
        <v>0</v>
      </c>
      <c r="G131" s="42">
        <f t="shared" ref="G131:G141" si="18">D131+G130</f>
        <v>0</v>
      </c>
      <c r="H131" s="42">
        <f t="shared" ref="H131:H141" si="19">E131+H130</f>
        <v>0</v>
      </c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</row>
    <row r="132" spans="1:44" x14ac:dyDescent="0.2">
      <c r="A132" s="38"/>
      <c r="B132" s="41">
        <v>42125</v>
      </c>
      <c r="C132" s="42">
        <f>SUMIF(Master!$C$2:$C$150,"Risk",Master!$R$2:$R$150)</f>
        <v>9833</v>
      </c>
      <c r="D132" s="42">
        <f>SUMIF(Master!$C$2:$C$150,"Risk",Master!$S$2:$S$150)</f>
        <v>0</v>
      </c>
      <c r="E132" s="42">
        <f>SUMIF(Master!$C$2:$C$150,"Risk",Master!$T$2:$T$150)</f>
        <v>0</v>
      </c>
      <c r="F132" s="42">
        <f t="shared" si="17"/>
        <v>9833</v>
      </c>
      <c r="G132" s="42">
        <f t="shared" si="18"/>
        <v>0</v>
      </c>
      <c r="H132" s="42">
        <f t="shared" si="19"/>
        <v>0</v>
      </c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</row>
    <row r="133" spans="1:44" x14ac:dyDescent="0.2">
      <c r="A133" s="38"/>
      <c r="B133" s="41">
        <v>42156</v>
      </c>
      <c r="C133" s="42">
        <f>SUMIF(Master!$C$2:$C$150,"Risk",Master!$U$2:$U$150)</f>
        <v>0</v>
      </c>
      <c r="D133" s="42">
        <f>SUMIF(Master!$C$2:$C$150,"Risk",Master!$V$2:$V$150)</f>
        <v>0</v>
      </c>
      <c r="E133" s="42">
        <f>SUMIF(Master!$C$2:$C$150,"Risk",Master!$W$2:$W$150)</f>
        <v>0</v>
      </c>
      <c r="F133" s="42">
        <f t="shared" si="17"/>
        <v>9833</v>
      </c>
      <c r="G133" s="42">
        <f t="shared" si="18"/>
        <v>0</v>
      </c>
      <c r="H133" s="42">
        <f t="shared" si="19"/>
        <v>0</v>
      </c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</row>
    <row r="134" spans="1:44" x14ac:dyDescent="0.2">
      <c r="A134" s="38"/>
      <c r="B134" s="41">
        <v>42186</v>
      </c>
      <c r="C134" s="42">
        <f>SUMIF(Master!$C$2:$C$150,"Risk",Master!$X$2:$X$150)</f>
        <v>0</v>
      </c>
      <c r="D134" s="42">
        <f>SUMIF(Master!$C$2:$C$150,"Risk",Master!$Y$2:$Y$150)</f>
        <v>0</v>
      </c>
      <c r="E134" s="42">
        <f>SUMIF(Master!$C$2:$C$150,"Risk",Master!$Z$2:$Z$150)</f>
        <v>0</v>
      </c>
      <c r="F134" s="42">
        <f t="shared" si="17"/>
        <v>9833</v>
      </c>
      <c r="G134" s="42">
        <f t="shared" si="18"/>
        <v>0</v>
      </c>
      <c r="H134" s="42">
        <f t="shared" si="19"/>
        <v>0</v>
      </c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</row>
    <row r="135" spans="1:44" x14ac:dyDescent="0.2">
      <c r="A135" s="38"/>
      <c r="B135" s="41">
        <v>42217</v>
      </c>
      <c r="C135" s="42">
        <f>SUMIF(Master!$C$2:$C$150,"Risk",Master!$AA$2:$AA$150)</f>
        <v>9833</v>
      </c>
      <c r="D135" s="42">
        <f>SUMIF(Master!$C$2:$C$150,"Risk",Master!$AB$2:$AB$150)</f>
        <v>0</v>
      </c>
      <c r="E135" s="42">
        <f>SUMIF(Master!$C$2:$C$150,"Risk",Master!$AC$2:$AC$150)</f>
        <v>0</v>
      </c>
      <c r="F135" s="42">
        <f t="shared" si="17"/>
        <v>19666</v>
      </c>
      <c r="G135" s="42">
        <f t="shared" si="18"/>
        <v>0</v>
      </c>
      <c r="H135" s="42">
        <f t="shared" si="19"/>
        <v>0</v>
      </c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</row>
    <row r="136" spans="1:44" x14ac:dyDescent="0.2">
      <c r="A136" s="38"/>
      <c r="B136" s="41">
        <v>42248</v>
      </c>
      <c r="C136" s="42">
        <f>SUMIF(Master!$C$2:$C$150,"Risk",Master!$AD$2:$AD$150)</f>
        <v>0</v>
      </c>
      <c r="D136" s="42">
        <f>SUMIF(Master!$C$2:$C$150,"Risk",Master!$AE$2:$AE$150)</f>
        <v>0</v>
      </c>
      <c r="E136" s="42">
        <f>SUMIF(Master!$C$2:$C$150,"Risk",Master!$AF$2:$AF$150)</f>
        <v>0</v>
      </c>
      <c r="F136" s="42">
        <f t="shared" si="17"/>
        <v>19666</v>
      </c>
      <c r="G136" s="42">
        <f t="shared" si="18"/>
        <v>0</v>
      </c>
      <c r="H136" s="42">
        <f t="shared" si="19"/>
        <v>0</v>
      </c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</row>
    <row r="137" spans="1:44" x14ac:dyDescent="0.2">
      <c r="A137" s="38"/>
      <c r="B137" s="41">
        <v>42278</v>
      </c>
      <c r="C137" s="42">
        <f>SUMIF(Master!$C$2:$C$150,"Risk",Master!$AG$2:$AG$150)</f>
        <v>0</v>
      </c>
      <c r="D137" s="42">
        <f>SUMIF(Master!$C$2:$C$150,"Risk",Master!$AH$2:$AH$150)</f>
        <v>0</v>
      </c>
      <c r="E137" s="42">
        <f>SUMIF(Master!$C$2:$C$150,"Risk",Master!$AI$2:$AI$150)</f>
        <v>0</v>
      </c>
      <c r="F137" s="42">
        <f t="shared" si="17"/>
        <v>19666</v>
      </c>
      <c r="G137" s="42">
        <f t="shared" si="18"/>
        <v>0</v>
      </c>
      <c r="H137" s="42">
        <f t="shared" si="19"/>
        <v>0</v>
      </c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</row>
    <row r="138" spans="1:44" x14ac:dyDescent="0.2">
      <c r="A138" s="38"/>
      <c r="B138" s="41">
        <v>42309</v>
      </c>
      <c r="C138" s="42">
        <f>SUMIF(Master!$C$2:$C$150,"Risk",Master!$AJ$2:$AJ$150)</f>
        <v>8333</v>
      </c>
      <c r="D138" s="42">
        <f>SUMIF(Master!$C$2:$C$150,"Risk",Master!$AK$2:$AK$160)</f>
        <v>0</v>
      </c>
      <c r="E138" s="42">
        <f>SUMIF(Master!$C$2:$C$150,"Risk",Master!$AL$2:$AL$150)</f>
        <v>0</v>
      </c>
      <c r="F138" s="42">
        <f t="shared" si="17"/>
        <v>27999</v>
      </c>
      <c r="G138" s="42">
        <f t="shared" si="18"/>
        <v>0</v>
      </c>
      <c r="H138" s="42">
        <f t="shared" si="19"/>
        <v>0</v>
      </c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</row>
    <row r="139" spans="1:44" x14ac:dyDescent="0.2">
      <c r="A139" s="38"/>
      <c r="B139" s="41">
        <v>42339</v>
      </c>
      <c r="C139" s="42">
        <f>SUMIF(Master!$C$2:$C$150,"Risk",Master!$AM$2:$AM$150)</f>
        <v>0</v>
      </c>
      <c r="D139" s="42">
        <f>SUMIF(Master!$C$2:$C$150,"Risk",Master!$AN$2:$AN$150)</f>
        <v>0</v>
      </c>
      <c r="E139" s="42">
        <f>SUMIF(Master!$C$2:$C$150,"Risk",Master!$AO$2:$AO$150)</f>
        <v>0</v>
      </c>
      <c r="F139" s="42">
        <f t="shared" si="17"/>
        <v>27999</v>
      </c>
      <c r="G139" s="42">
        <f t="shared" si="18"/>
        <v>0</v>
      </c>
      <c r="H139" s="42">
        <f t="shared" si="19"/>
        <v>0</v>
      </c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</row>
    <row r="140" spans="1:44" x14ac:dyDescent="0.2">
      <c r="A140" s="38"/>
      <c r="B140" s="41">
        <v>42370</v>
      </c>
      <c r="C140" s="42">
        <f>SUMIF(Master!$C$2:$C$150,"Risk",Master!$AP$2:$AP$150)</f>
        <v>0</v>
      </c>
      <c r="D140" s="42">
        <f>SUMIF(Master!$C$2:$C$150,"Risk",Master!$AQ$2:$AQ$150)</f>
        <v>0</v>
      </c>
      <c r="E140" s="42">
        <f>SUMIF(Master!$C$2:$C$150,"Risk",Master!$AR$2:$AR$150)</f>
        <v>0</v>
      </c>
      <c r="F140" s="42">
        <f t="shared" si="17"/>
        <v>27999</v>
      </c>
      <c r="G140" s="42">
        <f t="shared" si="18"/>
        <v>0</v>
      </c>
      <c r="H140" s="42">
        <f t="shared" si="19"/>
        <v>0</v>
      </c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</row>
    <row r="141" spans="1:44" x14ac:dyDescent="0.2">
      <c r="A141" s="38"/>
      <c r="B141" s="41">
        <v>42401</v>
      </c>
      <c r="C141" s="42">
        <f>SUMIF(Master!$C$2:$C$150,"Risk",Master!$AS$2:$AS$150)</f>
        <v>0</v>
      </c>
      <c r="D141" s="42">
        <f>SUMIF(Master!$C$2:$C$150,"Risk",Master!$AT$2:$AT$150)</f>
        <v>0</v>
      </c>
      <c r="E141" s="42">
        <f>SUMIF(Master!$C$2:$C$150,"Risk",Master!$AU$2:$AU$150)</f>
        <v>0</v>
      </c>
      <c r="F141" s="42">
        <f t="shared" si="17"/>
        <v>27999</v>
      </c>
      <c r="G141" s="42">
        <f t="shared" si="18"/>
        <v>0</v>
      </c>
      <c r="H141" s="42">
        <f t="shared" si="19"/>
        <v>0</v>
      </c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</row>
    <row r="142" spans="1:44" x14ac:dyDescent="0.2">
      <c r="A142" s="38"/>
      <c r="B142" s="41"/>
      <c r="C142" s="42"/>
      <c r="D142" s="42"/>
      <c r="E142" s="42"/>
      <c r="F142" s="42"/>
      <c r="G142" s="42"/>
      <c r="H142" s="42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</row>
    <row r="143" spans="1:44" x14ac:dyDescent="0.2">
      <c r="A143" s="38"/>
      <c r="B143" s="41"/>
      <c r="C143" s="42"/>
      <c r="D143" s="42"/>
      <c r="E143" s="42"/>
      <c r="F143" s="42"/>
      <c r="G143" s="42"/>
      <c r="H143" s="42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</row>
    <row r="144" spans="1:44" x14ac:dyDescent="0.2">
      <c r="A144" s="38"/>
      <c r="B144" s="41"/>
      <c r="C144" s="42"/>
      <c r="D144" s="42"/>
      <c r="E144" s="42"/>
      <c r="F144" s="42"/>
      <c r="G144" s="42"/>
      <c r="H144" s="42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</row>
    <row r="145" spans="1:44" x14ac:dyDescent="0.2">
      <c r="A145" s="38"/>
      <c r="B145" s="41"/>
      <c r="C145" s="42"/>
      <c r="D145" s="42"/>
      <c r="E145" s="42"/>
      <c r="F145" s="42"/>
      <c r="G145" s="42"/>
      <c r="H145" s="42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</row>
    <row r="146" spans="1:44" x14ac:dyDescent="0.2">
      <c r="A146" s="38"/>
      <c r="B146" s="41"/>
      <c r="C146" s="42"/>
      <c r="D146" s="42"/>
      <c r="E146" s="42"/>
      <c r="F146" s="42"/>
      <c r="G146" s="42"/>
      <c r="H146" s="42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</row>
    <row r="147" spans="1:44" x14ac:dyDescent="0.2">
      <c r="A147" s="38"/>
      <c r="B147" s="41"/>
      <c r="C147" s="42"/>
      <c r="D147" s="42"/>
      <c r="E147" s="42"/>
      <c r="F147" s="42"/>
      <c r="G147" s="42"/>
      <c r="H147" s="42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</row>
    <row r="148" spans="1:44" x14ac:dyDescent="0.2">
      <c r="A148" s="38"/>
      <c r="B148" s="41"/>
      <c r="C148" s="42"/>
      <c r="D148" s="42"/>
      <c r="E148" s="42"/>
      <c r="F148" s="42"/>
      <c r="G148" s="42"/>
      <c r="H148" s="42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</row>
    <row r="149" spans="1:44" x14ac:dyDescent="0.2">
      <c r="A149" s="38"/>
      <c r="B149" s="41"/>
      <c r="C149" s="42"/>
      <c r="D149" s="42"/>
      <c r="E149" s="42"/>
      <c r="F149" s="42"/>
      <c r="G149" s="42"/>
      <c r="H149" s="42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</row>
    <row r="150" spans="1:44" x14ac:dyDescent="0.2">
      <c r="A150" s="38"/>
      <c r="B150" s="41"/>
      <c r="C150" s="42"/>
      <c r="D150" s="42"/>
      <c r="E150" s="42"/>
      <c r="F150" s="42"/>
      <c r="G150" s="42"/>
      <c r="H150" s="42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</row>
    <row r="151" spans="1:44" x14ac:dyDescent="0.2">
      <c r="A151" s="38"/>
      <c r="B151" s="41"/>
      <c r="C151" s="42"/>
      <c r="D151" s="42"/>
      <c r="E151" s="42"/>
      <c r="F151" s="42"/>
      <c r="G151" s="42"/>
      <c r="H151" s="42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</row>
    <row r="152" spans="1:44" x14ac:dyDescent="0.2">
      <c r="A152" s="38"/>
      <c r="B152" s="41"/>
      <c r="C152" s="42"/>
      <c r="D152" s="42"/>
      <c r="E152" s="42"/>
      <c r="F152" s="42"/>
      <c r="G152" s="42"/>
      <c r="H152" s="42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</row>
    <row r="153" spans="1:44" x14ac:dyDescent="0.2">
      <c r="A153" s="38"/>
      <c r="B153" s="41"/>
      <c r="C153" s="42"/>
      <c r="D153" s="42"/>
      <c r="E153" s="42"/>
      <c r="F153" s="42"/>
      <c r="G153" s="42"/>
      <c r="H153" s="42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</row>
    <row r="154" spans="1:44" x14ac:dyDescent="0.2">
      <c r="A154" s="38"/>
      <c r="B154" s="41"/>
      <c r="C154" s="42"/>
      <c r="D154" s="42"/>
      <c r="E154" s="42"/>
      <c r="F154" s="42"/>
      <c r="G154" s="42"/>
      <c r="H154" s="42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</row>
    <row r="155" spans="1:44" x14ac:dyDescent="0.2">
      <c r="A155" s="38"/>
      <c r="B155" s="41"/>
      <c r="C155" s="42"/>
      <c r="D155" s="42"/>
      <c r="E155" s="42"/>
      <c r="F155" s="42"/>
      <c r="G155" s="42"/>
      <c r="H155" s="42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</row>
    <row r="156" spans="1:44" x14ac:dyDescent="0.2">
      <c r="A156" s="38"/>
      <c r="B156" s="41"/>
      <c r="C156" s="42"/>
      <c r="D156" s="42"/>
      <c r="E156" s="42"/>
      <c r="F156" s="42"/>
      <c r="G156" s="42"/>
      <c r="H156" s="42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</row>
    <row r="157" spans="1:44" x14ac:dyDescent="0.2">
      <c r="A157" s="38"/>
      <c r="B157" s="41"/>
      <c r="C157" s="42"/>
      <c r="D157" s="42"/>
      <c r="E157" s="42"/>
      <c r="F157" s="42"/>
      <c r="G157" s="42"/>
      <c r="H157" s="42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</row>
    <row r="158" spans="1:44" x14ac:dyDescent="0.2">
      <c r="A158" s="38"/>
      <c r="B158" s="41"/>
      <c r="C158" s="42"/>
      <c r="D158" s="42"/>
      <c r="E158" s="42"/>
      <c r="F158" s="42"/>
      <c r="G158" s="42"/>
      <c r="H158" s="42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</row>
    <row r="159" spans="1:44" x14ac:dyDescent="0.2">
      <c r="A159" s="38"/>
      <c r="B159" s="41"/>
      <c r="C159" s="42"/>
      <c r="D159" s="42"/>
      <c r="E159" s="42"/>
      <c r="F159" s="42"/>
      <c r="G159" s="42"/>
      <c r="H159" s="42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</row>
    <row r="160" spans="1:44" x14ac:dyDescent="0.2">
      <c r="A160" s="38"/>
      <c r="B160" s="41"/>
      <c r="C160" s="42"/>
      <c r="D160" s="42"/>
      <c r="E160" s="42"/>
      <c r="F160" s="42"/>
      <c r="G160" s="42"/>
      <c r="H160" s="42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</row>
    <row r="161" spans="1:44" x14ac:dyDescent="0.2">
      <c r="A161" s="38"/>
      <c r="B161" s="41"/>
      <c r="C161" s="42"/>
      <c r="D161" s="42"/>
      <c r="E161" s="42"/>
      <c r="F161" s="42"/>
      <c r="G161" s="42"/>
      <c r="H161" s="42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</row>
    <row r="162" spans="1:44" x14ac:dyDescent="0.2">
      <c r="A162" s="38"/>
      <c r="B162" s="41"/>
      <c r="C162" s="42"/>
      <c r="D162" s="42"/>
      <c r="E162" s="42"/>
      <c r="F162" s="42"/>
      <c r="G162" s="42"/>
      <c r="H162" s="42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</row>
    <row r="163" spans="1:44" x14ac:dyDescent="0.2">
      <c r="A163" s="38"/>
      <c r="B163" s="41"/>
      <c r="C163" s="42"/>
      <c r="D163" s="42"/>
      <c r="E163" s="42"/>
      <c r="F163" s="42"/>
      <c r="G163" s="42"/>
      <c r="H163" s="42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</row>
    <row r="164" spans="1:44" x14ac:dyDescent="0.2">
      <c r="A164" s="38"/>
      <c r="B164" s="41"/>
      <c r="C164" s="42"/>
      <c r="D164" s="42"/>
      <c r="E164" s="42"/>
      <c r="F164" s="42"/>
      <c r="G164" s="42"/>
      <c r="H164" s="42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</row>
    <row r="165" spans="1:44" x14ac:dyDescent="0.2">
      <c r="A165" s="38"/>
      <c r="B165" s="41"/>
      <c r="C165" s="42"/>
      <c r="D165" s="42"/>
      <c r="E165" s="42"/>
      <c r="F165" s="42"/>
      <c r="G165" s="42"/>
      <c r="H165" s="42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</row>
    <row r="166" spans="1:44" x14ac:dyDescent="0.2">
      <c r="A166" s="38"/>
      <c r="B166" s="41"/>
      <c r="C166" s="42"/>
      <c r="D166" s="42"/>
      <c r="E166" s="42"/>
      <c r="F166" s="42"/>
      <c r="G166" s="42"/>
      <c r="H166" s="42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</row>
    <row r="167" spans="1:44" x14ac:dyDescent="0.2">
      <c r="A167" s="38"/>
      <c r="B167" s="41"/>
      <c r="C167" s="42"/>
      <c r="D167" s="42"/>
      <c r="E167" s="42"/>
      <c r="F167" s="42"/>
      <c r="G167" s="42"/>
      <c r="H167" s="42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</row>
    <row r="168" spans="1:44" x14ac:dyDescent="0.2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</row>
    <row r="169" spans="1:44" x14ac:dyDescent="0.2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</row>
    <row r="170" spans="1:44" x14ac:dyDescent="0.2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</row>
    <row r="171" spans="1:44" x14ac:dyDescent="0.2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</row>
    <row r="172" spans="1:44" x14ac:dyDescent="0.2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</row>
    <row r="175" spans="1:44" x14ac:dyDescent="0.2">
      <c r="A175" s="45" t="s">
        <v>198</v>
      </c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</row>
    <row r="176" spans="1:44" x14ac:dyDescent="0.2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</row>
    <row r="177" spans="1:36" x14ac:dyDescent="0.2">
      <c r="A177" s="45"/>
      <c r="B177" s="46" t="s">
        <v>83</v>
      </c>
      <c r="C177" s="45" t="s">
        <v>7</v>
      </c>
      <c r="D177" s="45" t="s">
        <v>31</v>
      </c>
      <c r="E177" s="45" t="s">
        <v>18</v>
      </c>
      <c r="F177" s="45" t="s">
        <v>29</v>
      </c>
      <c r="G177" s="45" t="s">
        <v>30</v>
      </c>
      <c r="H177" s="45" t="s">
        <v>32</v>
      </c>
      <c r="I177" s="45"/>
      <c r="J177" s="45"/>
      <c r="K177" s="45"/>
      <c r="L177" s="45"/>
      <c r="M177" s="46" t="s">
        <v>77</v>
      </c>
      <c r="N177" s="45" t="s">
        <v>7</v>
      </c>
      <c r="O177" s="45" t="s">
        <v>31</v>
      </c>
      <c r="P177" s="45" t="s">
        <v>18</v>
      </c>
      <c r="Q177" s="45" t="s">
        <v>29</v>
      </c>
      <c r="R177" s="45" t="s">
        <v>30</v>
      </c>
      <c r="S177" s="45" t="s">
        <v>32</v>
      </c>
      <c r="T177" s="45"/>
      <c r="U177" s="45"/>
      <c r="V177" s="45"/>
      <c r="W177" s="45"/>
      <c r="X177" s="45"/>
      <c r="Y177" s="46" t="s">
        <v>23</v>
      </c>
      <c r="Z177" s="45" t="s">
        <v>7</v>
      </c>
      <c r="AA177" s="45" t="s">
        <v>31</v>
      </c>
      <c r="AB177" s="45" t="s">
        <v>18</v>
      </c>
      <c r="AC177" s="45" t="s">
        <v>29</v>
      </c>
      <c r="AD177" s="45" t="s">
        <v>30</v>
      </c>
      <c r="AE177" s="45" t="s">
        <v>32</v>
      </c>
      <c r="AF177" s="45"/>
      <c r="AG177" s="45"/>
      <c r="AH177" s="45"/>
      <c r="AI177" s="45"/>
      <c r="AJ177" s="45"/>
    </row>
    <row r="178" spans="1:36" x14ac:dyDescent="0.2">
      <c r="A178" s="45"/>
      <c r="B178" s="47">
        <v>42064</v>
      </c>
      <c r="C178" s="48">
        <f>SUMIF(Master!$J$2:$J$150,"Cash saving",Master!$L$2:$L$150)</f>
        <v>10000000</v>
      </c>
      <c r="D178" s="48">
        <f>SUMIF(Master!$J$2:$J$150,"Cash saving",Master!$M$2:$M$150)</f>
        <v>7000000</v>
      </c>
      <c r="E178" s="48">
        <f>SUMIF(Master!$J$2:$J$150,"Cash saving",Master!$N$2:$N$150)</f>
        <v>7000000</v>
      </c>
      <c r="F178" s="48">
        <f>C178</f>
        <v>10000000</v>
      </c>
      <c r="G178" s="48">
        <f>D178</f>
        <v>7000000</v>
      </c>
      <c r="H178" s="48">
        <f>E178</f>
        <v>7000000</v>
      </c>
      <c r="I178" s="45"/>
      <c r="J178" s="45"/>
      <c r="K178" s="45"/>
      <c r="L178" s="45"/>
      <c r="M178" s="47">
        <v>42064</v>
      </c>
      <c r="N178" s="48">
        <f>SUMIF(Master!$J$2:$J$150,"Community Benefit",Master!$L$2:$L$150)</f>
        <v>0</v>
      </c>
      <c r="O178" s="48">
        <f>SUMIF(Master!$J$2:$J$150,"Community Benefit",Master!$M$2:$M$150)</f>
        <v>0</v>
      </c>
      <c r="P178" s="48">
        <f>SUMIF(Master!$J$2:$J$150,"Community Benefit",Master!$N$2:$N$150)</f>
        <v>0</v>
      </c>
      <c r="Q178" s="48">
        <f>N178</f>
        <v>0</v>
      </c>
      <c r="R178" s="48">
        <f>O178</f>
        <v>0</v>
      </c>
      <c r="S178" s="48">
        <f>P178</f>
        <v>0</v>
      </c>
      <c r="T178" s="45"/>
      <c r="U178" s="45"/>
      <c r="V178" s="45"/>
      <c r="W178" s="45"/>
      <c r="X178" s="45"/>
      <c r="Y178" s="47">
        <v>42064</v>
      </c>
      <c r="Z178" s="48">
        <f>SUMIF(Master!$J$2:$J$150,"Cost Avoidance",Master!$L$2:$L$150)</f>
        <v>17641.650000000001</v>
      </c>
      <c r="AA178" s="48">
        <f>SUMIF(Master!$J$2:$J$150,"Cost Avoidance",Master!$M$2:$M$150)</f>
        <v>0</v>
      </c>
      <c r="AB178" s="48">
        <f>SUMIF(Master!$J$2:$J$150,"Cost Avoidance",Master!$N$2:$N$150)</f>
        <v>0</v>
      </c>
      <c r="AC178" s="48">
        <f>Z178</f>
        <v>17641.650000000001</v>
      </c>
      <c r="AD178" s="48">
        <f>AA178</f>
        <v>0</v>
      </c>
      <c r="AE178" s="48">
        <f>AB178</f>
        <v>0</v>
      </c>
      <c r="AF178" s="45"/>
      <c r="AG178" s="45"/>
      <c r="AH178" s="45"/>
      <c r="AI178" s="45"/>
      <c r="AJ178" s="45"/>
    </row>
    <row r="179" spans="1:36" x14ac:dyDescent="0.2">
      <c r="A179" s="45"/>
      <c r="B179" s="47">
        <v>42095</v>
      </c>
      <c r="C179" s="48">
        <f>SUMIF(Master!$J$2:$J$150,"Cash saving",Master!$O$2:$O$150)</f>
        <v>0</v>
      </c>
      <c r="D179" s="48">
        <f>SUMIF(Master!$J$2:$J$150,"Cash saving",Master!$P$2:$P$150)</f>
        <v>0</v>
      </c>
      <c r="E179" s="48">
        <f>SUMIF(Master!$J$2:$J$150,"Cash saving",Master!$Q$2:$Q$150)</f>
        <v>0</v>
      </c>
      <c r="F179" s="48">
        <f t="shared" ref="F179:F189" si="20">C179+F178</f>
        <v>10000000</v>
      </c>
      <c r="G179" s="48">
        <f t="shared" ref="G179:G189" si="21">D179+G178</f>
        <v>7000000</v>
      </c>
      <c r="H179" s="48">
        <f t="shared" ref="H179:H189" si="22">E179+H178</f>
        <v>7000000</v>
      </c>
      <c r="I179" s="45"/>
      <c r="J179" s="45"/>
      <c r="K179" s="45"/>
      <c r="L179" s="45"/>
      <c r="M179" s="47">
        <v>42095</v>
      </c>
      <c r="N179" s="48">
        <f>SUMIF(Master!$J$2:$J$150,"Community Benefit",Master!$O$2:$O$150)</f>
        <v>0</v>
      </c>
      <c r="O179" s="48">
        <f>SUMIF(Master!$J$2:$J$150,"Community Benefit",Master!$P$2:$P$150)</f>
        <v>0</v>
      </c>
      <c r="P179" s="48">
        <f>SUMIF(Master!$J$2:$J$150,"Community Benefit",Master!$Q$2:$Q$150)</f>
        <v>0</v>
      </c>
      <c r="Q179" s="48">
        <f t="shared" ref="Q179:Q189" si="23">N179+Q178</f>
        <v>0</v>
      </c>
      <c r="R179" s="48">
        <f t="shared" ref="R179:R189" si="24">O179+R178</f>
        <v>0</v>
      </c>
      <c r="S179" s="48">
        <f t="shared" ref="S179:S189" si="25">P179+S178</f>
        <v>0</v>
      </c>
      <c r="T179" s="45"/>
      <c r="U179" s="45"/>
      <c r="V179" s="45"/>
      <c r="W179" s="45"/>
      <c r="X179" s="45"/>
      <c r="Y179" s="47">
        <v>42095</v>
      </c>
      <c r="Z179" s="48">
        <f>SUMIF(Master!$J$2:$J$150,"Cost Avoidance",Master!$O$2:$O$150)</f>
        <v>17641.650000000001</v>
      </c>
      <c r="AA179" s="48">
        <f>SUMIF(Master!$J$2:$J$150,"Cost Avoidance",Master!$P$2:$P$150)</f>
        <v>0</v>
      </c>
      <c r="AB179" s="48">
        <f>SUMIF(Master!$J$2:$J$150,"Cost Avoidance",Master!$Q$2:$Q$150)</f>
        <v>0</v>
      </c>
      <c r="AC179" s="48">
        <f t="shared" ref="AC179:AC189" si="26">Z179+AC178</f>
        <v>35283.300000000003</v>
      </c>
      <c r="AD179" s="48">
        <f t="shared" ref="AD179:AD189" si="27">AA179+AD178</f>
        <v>0</v>
      </c>
      <c r="AE179" s="48">
        <f t="shared" ref="AE179:AE189" si="28">AB179+AE178</f>
        <v>0</v>
      </c>
      <c r="AF179" s="45"/>
      <c r="AG179" s="45"/>
      <c r="AH179" s="45"/>
      <c r="AI179" s="45"/>
      <c r="AJ179" s="45"/>
    </row>
    <row r="180" spans="1:36" x14ac:dyDescent="0.2">
      <c r="A180" s="45"/>
      <c r="B180" s="47">
        <v>42125</v>
      </c>
      <c r="C180" s="48">
        <f>SUMIF(Master!$J$2:$J$150,"Cash saving",Master!$R$2:$R$150)</f>
        <v>547833</v>
      </c>
      <c r="D180" s="48">
        <f>SUMIF(Master!$J$2:$J$150,"Cash saving",Master!$S$2:$S$150)</f>
        <v>80000</v>
      </c>
      <c r="E180" s="48">
        <f>SUMIF(Master!$J$2:$J$150,"Cash saving",Master!$T$2:$T$150)</f>
        <v>70000</v>
      </c>
      <c r="F180" s="48">
        <f t="shared" si="20"/>
        <v>10547833</v>
      </c>
      <c r="G180" s="48">
        <f t="shared" si="21"/>
        <v>7080000</v>
      </c>
      <c r="H180" s="48">
        <f t="shared" si="22"/>
        <v>7070000</v>
      </c>
      <c r="I180" s="45"/>
      <c r="J180" s="45"/>
      <c r="K180" s="45"/>
      <c r="L180" s="45"/>
      <c r="M180" s="47">
        <v>42125</v>
      </c>
      <c r="N180" s="48">
        <f>SUMIF(Master!$J$2:$J$150,"Community Benefit",Master!$R$2:$R$150)</f>
        <v>954083.34000000008</v>
      </c>
      <c r="O180" s="48">
        <f>SUMIF(Master!$J$2:$J$150,"Community Benefit",Master!$S$2:$S$150)</f>
        <v>570000</v>
      </c>
      <c r="P180" s="48">
        <f>SUMIF(Master!$J$2:$J$150,"Community Benefit",Master!$T$2:$T$150)</f>
        <v>674000</v>
      </c>
      <c r="Q180" s="48">
        <f t="shared" si="23"/>
        <v>954083.34000000008</v>
      </c>
      <c r="R180" s="48">
        <f t="shared" si="24"/>
        <v>570000</v>
      </c>
      <c r="S180" s="48">
        <f t="shared" si="25"/>
        <v>674000</v>
      </c>
      <c r="T180" s="45"/>
      <c r="U180" s="45"/>
      <c r="V180" s="45"/>
      <c r="W180" s="45"/>
      <c r="X180" s="45"/>
      <c r="Y180" s="47">
        <v>42125</v>
      </c>
      <c r="Z180" s="48">
        <f>SUMIF(Master!$J$2:$J$150,"Cost Avoidance",Master!$R$2:$R$150)</f>
        <v>356683.30000000005</v>
      </c>
      <c r="AA180" s="48">
        <f>SUMIF(Master!$J$2:$J$150,"Cost Avoidance",Master!$S$2:$S$150)</f>
        <v>0</v>
      </c>
      <c r="AB180" s="48">
        <f>SUMIF(Master!$J$2:$J$150,"Cost Avoidance",Master!$T$2:$T$150)</f>
        <v>55000</v>
      </c>
      <c r="AC180" s="48">
        <f t="shared" si="26"/>
        <v>391966.60000000003</v>
      </c>
      <c r="AD180" s="48">
        <f t="shared" si="27"/>
        <v>0</v>
      </c>
      <c r="AE180" s="48">
        <f t="shared" si="28"/>
        <v>55000</v>
      </c>
      <c r="AF180" s="45"/>
      <c r="AG180" s="45"/>
      <c r="AH180" s="45"/>
      <c r="AI180" s="45"/>
      <c r="AJ180" s="45"/>
    </row>
    <row r="181" spans="1:36" x14ac:dyDescent="0.2">
      <c r="A181" s="45"/>
      <c r="B181" s="47">
        <v>42156</v>
      </c>
      <c r="C181" s="48">
        <f>SUMIF(Master!$J$2:$J$150,"Cash saving",Master!$U$2:$U$150)</f>
        <v>0</v>
      </c>
      <c r="D181" s="48">
        <f>SUMIF(Master!$J$2:$J$150,"Cash saving",Master!$V$2:$V$150)</f>
        <v>0</v>
      </c>
      <c r="E181" s="48">
        <f>SUMIF(Master!$J$2:$J$150,"Cash saving",Master!$W$2:$W$150)</f>
        <v>0</v>
      </c>
      <c r="F181" s="48">
        <f t="shared" si="20"/>
        <v>10547833</v>
      </c>
      <c r="G181" s="48">
        <f t="shared" si="21"/>
        <v>7080000</v>
      </c>
      <c r="H181" s="48">
        <f t="shared" si="22"/>
        <v>7070000</v>
      </c>
      <c r="I181" s="45"/>
      <c r="J181" s="45"/>
      <c r="K181" s="45"/>
      <c r="L181" s="45"/>
      <c r="M181" s="47">
        <v>42156</v>
      </c>
      <c r="N181" s="48">
        <f>SUMIF(Master!$J$2:$J$150,"Community Benefit",Master!$U$2:$U$150)</f>
        <v>0</v>
      </c>
      <c r="O181" s="48">
        <f>SUMIF(Master!$J$2:$J$150,"Community Benefit",Master!$V$2:$V$150)</f>
        <v>0</v>
      </c>
      <c r="P181" s="48">
        <f>SUMIF(Master!$J$2:$J$150,"Community Benefit",Master!$W$2:$W$150)</f>
        <v>0</v>
      </c>
      <c r="Q181" s="48">
        <f t="shared" si="23"/>
        <v>954083.34000000008</v>
      </c>
      <c r="R181" s="48">
        <f t="shared" si="24"/>
        <v>570000</v>
      </c>
      <c r="S181" s="48">
        <f t="shared" si="25"/>
        <v>674000</v>
      </c>
      <c r="T181" s="45"/>
      <c r="U181" s="45"/>
      <c r="V181" s="45"/>
      <c r="W181" s="45"/>
      <c r="X181" s="45"/>
      <c r="Y181" s="47">
        <v>42156</v>
      </c>
      <c r="Z181" s="48">
        <f>SUMIF(Master!$J$2:$J$150,"Cost Avoidance",Master!$U$2:$U$150)</f>
        <v>17641.650000000001</v>
      </c>
      <c r="AA181" s="48">
        <f>SUMIF(Master!$J$2:$J$150,"Cost Avoidance",Master!$V$2:$V$150)</f>
        <v>0</v>
      </c>
      <c r="AB181" s="48">
        <f>SUMIF(Master!$J$2:$J$150,"Cost Avoidance",Master!$W$2:$W$150)</f>
        <v>0</v>
      </c>
      <c r="AC181" s="48">
        <f t="shared" si="26"/>
        <v>409608.25000000006</v>
      </c>
      <c r="AD181" s="48">
        <f t="shared" si="27"/>
        <v>0</v>
      </c>
      <c r="AE181" s="48">
        <f t="shared" si="28"/>
        <v>55000</v>
      </c>
      <c r="AF181" s="45"/>
      <c r="AG181" s="45"/>
      <c r="AH181" s="45"/>
      <c r="AI181" s="45"/>
      <c r="AJ181" s="45"/>
    </row>
    <row r="182" spans="1:36" x14ac:dyDescent="0.2">
      <c r="A182" s="45"/>
      <c r="B182" s="47">
        <v>42186</v>
      </c>
      <c r="C182" s="48">
        <f>SUMIF(Master!$J$2:$J$150,"Cash saving",Master!$X$2:$X$150)</f>
        <v>0</v>
      </c>
      <c r="D182" s="48">
        <f>SUMIF(Master!$J$2:$J$150,"Cash saving",Master!$Y$2:$Y$150)</f>
        <v>0</v>
      </c>
      <c r="E182" s="48">
        <f>SUMIF(Master!$J$2:$J$150,"Cash saving",Master!$Z$2:$Z$150)</f>
        <v>0</v>
      </c>
      <c r="F182" s="48">
        <f t="shared" si="20"/>
        <v>10547833</v>
      </c>
      <c r="G182" s="48">
        <f t="shared" si="21"/>
        <v>7080000</v>
      </c>
      <c r="H182" s="48">
        <f t="shared" si="22"/>
        <v>7070000</v>
      </c>
      <c r="I182" s="45"/>
      <c r="J182" s="45"/>
      <c r="K182" s="45"/>
      <c r="L182" s="45"/>
      <c r="M182" s="47">
        <v>42186</v>
      </c>
      <c r="N182" s="48">
        <f>SUMIF(Master!$J$2:$J$150,"Community Benefit",Master!$X$2:$X$150)</f>
        <v>0</v>
      </c>
      <c r="O182" s="48">
        <f>SUMIF(Master!$J$2:$J$150,"Community Benefit",Master!$Y$2:$Y$150)</f>
        <v>0</v>
      </c>
      <c r="P182" s="48">
        <f>SUMIF(Master!$J$2:$J$150,"Community Benefit",Master!$Z$2:$Z$150)</f>
        <v>0</v>
      </c>
      <c r="Q182" s="48">
        <f t="shared" si="23"/>
        <v>954083.34000000008</v>
      </c>
      <c r="R182" s="48">
        <f t="shared" si="24"/>
        <v>570000</v>
      </c>
      <c r="S182" s="48">
        <f t="shared" si="25"/>
        <v>674000</v>
      </c>
      <c r="T182" s="45"/>
      <c r="U182" s="45"/>
      <c r="V182" s="45"/>
      <c r="W182" s="45"/>
      <c r="X182" s="45"/>
      <c r="Y182" s="47">
        <v>42186</v>
      </c>
      <c r="Z182" s="48">
        <f>SUMIF(Master!$J$2:$J$150,"Cost Avoidance",Master!$X$2:$X$150)</f>
        <v>17641.650000000001</v>
      </c>
      <c r="AA182" s="48">
        <f>SUMIF(Master!$J$2:$J$150,"Cost Avoidance",Master!$Y$2:$Y$150)</f>
        <v>0</v>
      </c>
      <c r="AB182" s="48">
        <f>SUMIF(Master!$J$2:$J$150,"Cost Avoidance",Master!$Z$2:$Z$150)</f>
        <v>0</v>
      </c>
      <c r="AC182" s="48">
        <f t="shared" si="26"/>
        <v>427249.90000000008</v>
      </c>
      <c r="AD182" s="48">
        <f t="shared" si="27"/>
        <v>0</v>
      </c>
      <c r="AE182" s="48">
        <f t="shared" si="28"/>
        <v>55000</v>
      </c>
      <c r="AF182" s="45"/>
      <c r="AG182" s="45"/>
      <c r="AH182" s="45"/>
      <c r="AI182" s="45"/>
      <c r="AJ182" s="45"/>
    </row>
    <row r="183" spans="1:36" x14ac:dyDescent="0.2">
      <c r="A183" s="45"/>
      <c r="B183" s="47">
        <v>42217</v>
      </c>
      <c r="C183" s="48">
        <f>SUMIF(Master!$J$2:$J$150,"Cash saving",Master!$AA$2:$AA$150)</f>
        <v>547833</v>
      </c>
      <c r="D183" s="48">
        <f>SUMIF(Master!$J$2:$J$150,"Cash saving",Master!$AB$2:$AB$150)</f>
        <v>0</v>
      </c>
      <c r="E183" s="48">
        <f>SUMIF(Master!$J$2:$J$150,"Cash saving",Master!$AC$2:$AC$150)</f>
        <v>0</v>
      </c>
      <c r="F183" s="48">
        <f t="shared" si="20"/>
        <v>11095666</v>
      </c>
      <c r="G183" s="48">
        <f t="shared" si="21"/>
        <v>7080000</v>
      </c>
      <c r="H183" s="48">
        <f t="shared" si="22"/>
        <v>7070000</v>
      </c>
      <c r="I183" s="45"/>
      <c r="J183" s="45"/>
      <c r="K183" s="45"/>
      <c r="L183" s="45"/>
      <c r="M183" s="47">
        <v>42217</v>
      </c>
      <c r="N183" s="48">
        <f>SUMIF(Master!$J$2:$J$150,"Community Benefit",Master!$AA$2:$AA$150)</f>
        <v>953083.34000000008</v>
      </c>
      <c r="O183" s="48">
        <f>SUMIF(Master!$J$2:$J$150,"Community Benefit",Master!$AB$2:$AB$150)</f>
        <v>0</v>
      </c>
      <c r="P183" s="48">
        <f>SUMIF(Master!$J$2:$J$150,"Community Benefit",Master!$AC$2:$AC$150)</f>
        <v>0</v>
      </c>
      <c r="Q183" s="48">
        <f t="shared" si="23"/>
        <v>1907166.6800000002</v>
      </c>
      <c r="R183" s="48">
        <f t="shared" si="24"/>
        <v>570000</v>
      </c>
      <c r="S183" s="48">
        <f t="shared" si="25"/>
        <v>674000</v>
      </c>
      <c r="T183" s="45"/>
      <c r="U183" s="45"/>
      <c r="V183" s="45"/>
      <c r="W183" s="45"/>
      <c r="X183" s="45"/>
      <c r="Y183" s="47">
        <v>42217</v>
      </c>
      <c r="Z183" s="48">
        <f>SUMIF(Master!$J$2:$J$150,"Cost Avoidance",Master!$AA$2:$AA$150)</f>
        <v>306683.3000000001</v>
      </c>
      <c r="AA183" s="48">
        <f>SUMIF(Master!$J$2:$J$150,"Cost Avoidance",Master!$AB$2:$AB$150)</f>
        <v>0</v>
      </c>
      <c r="AB183" s="48">
        <f>SUMIF(Master!$J$2:$J$150,"Cost Avoidance",Master!$AC$2:$AC$150)</f>
        <v>0</v>
      </c>
      <c r="AC183" s="48">
        <f t="shared" si="26"/>
        <v>733933.20000000019</v>
      </c>
      <c r="AD183" s="48">
        <f t="shared" si="27"/>
        <v>0</v>
      </c>
      <c r="AE183" s="48">
        <f t="shared" si="28"/>
        <v>55000</v>
      </c>
      <c r="AF183" s="45"/>
      <c r="AG183" s="45"/>
      <c r="AH183" s="45"/>
      <c r="AI183" s="45"/>
      <c r="AJ183" s="45"/>
    </row>
    <row r="184" spans="1:36" x14ac:dyDescent="0.2">
      <c r="A184" s="45"/>
      <c r="B184" s="47">
        <v>42248</v>
      </c>
      <c r="C184" s="48">
        <f>SUMIF(Master!$J$2:$J$150,"Cash saving",Master!$AD$2:$AD$150)</f>
        <v>0</v>
      </c>
      <c r="D184" s="48">
        <f>SUMIF(Master!$J$2:$J$150,"Cash saving",Master!$AE$2:$AE$150)</f>
        <v>0</v>
      </c>
      <c r="E184" s="48">
        <f>SUMIF(Master!$J$2:$J$150,"Cash saving",Master!$AF$2:$AF$150)</f>
        <v>0</v>
      </c>
      <c r="F184" s="48">
        <f t="shared" si="20"/>
        <v>11095666</v>
      </c>
      <c r="G184" s="48">
        <f t="shared" si="21"/>
        <v>7080000</v>
      </c>
      <c r="H184" s="48">
        <f t="shared" si="22"/>
        <v>7070000</v>
      </c>
      <c r="I184" s="45"/>
      <c r="J184" s="45"/>
      <c r="K184" s="45"/>
      <c r="L184" s="45"/>
      <c r="M184" s="47">
        <v>42248</v>
      </c>
      <c r="N184" s="48">
        <f>SUMIF(Master!$J$2:$J$150,"Community Benefit",Master!$AD$2:$AD$150)</f>
        <v>0</v>
      </c>
      <c r="O184" s="48">
        <f>SUMIF(Master!$J$2:$J$150,"Community Benefit",Master!$AE$2:$AE$150)</f>
        <v>0</v>
      </c>
      <c r="P184" s="48">
        <f>SUMIF(Master!$J$2:$J$150,"Community Benefit",Master!$AF$2:$AF$150)</f>
        <v>0</v>
      </c>
      <c r="Q184" s="48">
        <f t="shared" si="23"/>
        <v>1907166.6800000002</v>
      </c>
      <c r="R184" s="48">
        <f t="shared" si="24"/>
        <v>570000</v>
      </c>
      <c r="S184" s="48">
        <f t="shared" si="25"/>
        <v>674000</v>
      </c>
      <c r="T184" s="45"/>
      <c r="U184" s="45"/>
      <c r="V184" s="45"/>
      <c r="W184" s="45"/>
      <c r="X184" s="45"/>
      <c r="Y184" s="47">
        <v>42248</v>
      </c>
      <c r="Z184" s="48">
        <f>SUMIF(Master!$J$2:$J$150,"Cost Avoidance",Master!$AD$2:$AD$150)</f>
        <v>17641.650000000001</v>
      </c>
      <c r="AA184" s="48">
        <f>SUMIF(Master!$J$2:$J$150,"Cost Avoidance",Master!$AE$2:$AE$150)</f>
        <v>0</v>
      </c>
      <c r="AB184" s="48">
        <f>SUMIF(Master!$J$2:$J$150,"Cost Avoidance",Master!$AF$2:$AF$150)</f>
        <v>0</v>
      </c>
      <c r="AC184" s="48">
        <f t="shared" si="26"/>
        <v>751574.85000000021</v>
      </c>
      <c r="AD184" s="48">
        <f t="shared" si="27"/>
        <v>0</v>
      </c>
      <c r="AE184" s="48">
        <f t="shared" si="28"/>
        <v>55000</v>
      </c>
      <c r="AF184" s="45"/>
      <c r="AG184" s="45"/>
      <c r="AH184" s="45"/>
      <c r="AI184" s="45"/>
      <c r="AJ184" s="45"/>
    </row>
    <row r="185" spans="1:36" x14ac:dyDescent="0.2">
      <c r="A185" s="45"/>
      <c r="B185" s="47">
        <v>42278</v>
      </c>
      <c r="C185" s="48">
        <f>SUMIF(Master!$J$2:$J$150,"Cash saving",Master!$AG$2:$AG$150)</f>
        <v>0</v>
      </c>
      <c r="D185" s="48">
        <f>SUMIF(Master!$J$2:$J$150,"Cash saving",Master!$AH$2:$AH$150)</f>
        <v>0</v>
      </c>
      <c r="E185" s="48">
        <f>SUMIF(Master!$J$2:$J$150,"Cash saving",Master!$AI$2:$AI$150)</f>
        <v>0</v>
      </c>
      <c r="F185" s="48">
        <f t="shared" si="20"/>
        <v>11095666</v>
      </c>
      <c r="G185" s="48">
        <f t="shared" si="21"/>
        <v>7080000</v>
      </c>
      <c r="H185" s="48">
        <f t="shared" si="22"/>
        <v>7070000</v>
      </c>
      <c r="I185" s="45"/>
      <c r="J185" s="45"/>
      <c r="K185" s="45"/>
      <c r="L185" s="45"/>
      <c r="M185" s="47">
        <v>42278</v>
      </c>
      <c r="N185" s="48">
        <f>SUMIF(Master!$J$2:$J$150,"Community Benefit",Master!$AG$2:$AG$150)</f>
        <v>0</v>
      </c>
      <c r="O185" s="48">
        <f>SUMIF(Master!$J$2:$J$150,"Community Benefit",Master!$AH$2:$AH$150)</f>
        <v>0</v>
      </c>
      <c r="P185" s="48">
        <f>SUMIF(Master!$J$2:$J$150,"Community Benefit",Master!$AI$2:$AI$150)</f>
        <v>0</v>
      </c>
      <c r="Q185" s="48">
        <f t="shared" si="23"/>
        <v>1907166.6800000002</v>
      </c>
      <c r="R185" s="48">
        <f t="shared" si="24"/>
        <v>570000</v>
      </c>
      <c r="S185" s="48">
        <f t="shared" si="25"/>
        <v>674000</v>
      </c>
      <c r="T185" s="45"/>
      <c r="U185" s="45"/>
      <c r="V185" s="45"/>
      <c r="W185" s="45"/>
      <c r="X185" s="45"/>
      <c r="Y185" s="47">
        <v>42278</v>
      </c>
      <c r="Z185" s="48">
        <f>SUMIF(Master!$J$2:$J$150,"Cost Avoidance",Master!$AG$2:$AG$150)</f>
        <v>17641.650000000001</v>
      </c>
      <c r="AA185" s="48">
        <f>SUMIF(Master!$J$2:$J$150,"Cost Avoidance",Master!$AH$2:$AH$150)</f>
        <v>0</v>
      </c>
      <c r="AB185" s="48">
        <f>SUMIF(Master!$J$2:$J$150,"Cost Avoidance",Master!$AI$2:$AI$150)</f>
        <v>0</v>
      </c>
      <c r="AC185" s="48">
        <f t="shared" si="26"/>
        <v>769216.50000000023</v>
      </c>
      <c r="AD185" s="48">
        <f t="shared" si="27"/>
        <v>0</v>
      </c>
      <c r="AE185" s="48">
        <f t="shared" si="28"/>
        <v>55000</v>
      </c>
      <c r="AF185" s="45"/>
      <c r="AG185" s="45"/>
      <c r="AH185" s="45"/>
      <c r="AI185" s="45"/>
      <c r="AJ185" s="45"/>
    </row>
    <row r="186" spans="1:36" x14ac:dyDescent="0.2">
      <c r="A186" s="45"/>
      <c r="B186" s="47">
        <v>42309</v>
      </c>
      <c r="C186" s="48">
        <f>SUMIF(Master!$J$2:$J$150,"Cash saving",Master!$AJ$2:$AJ$150)</f>
        <v>205833</v>
      </c>
      <c r="D186" s="48">
        <f>SUMIF(Master!$J$2:$J$150,"Cash saving",Master!$AK$2:$AK$160)</f>
        <v>0</v>
      </c>
      <c r="E186" s="48">
        <f>SUMIF(Master!$J$2:$J$150,"Cash saving",Master!$AL$2:$AL$150)</f>
        <v>0</v>
      </c>
      <c r="F186" s="48">
        <f t="shared" si="20"/>
        <v>11301499</v>
      </c>
      <c r="G186" s="48">
        <f t="shared" si="21"/>
        <v>7080000</v>
      </c>
      <c r="H186" s="48">
        <f t="shared" si="22"/>
        <v>7070000</v>
      </c>
      <c r="I186" s="45"/>
      <c r="J186" s="45"/>
      <c r="K186" s="45"/>
      <c r="L186" s="45"/>
      <c r="M186" s="47">
        <v>42309</v>
      </c>
      <c r="N186" s="48">
        <f>SUMIF(Master!$J$2:$J$150,"Community Benefit",Master!$AJ$2:$AJ$150)</f>
        <v>1187583.3399999999</v>
      </c>
      <c r="O186" s="48">
        <f>SUMIF(Master!$J$2:$J$150,"Community Benefit",Master!$AK$2:$AK$160)</f>
        <v>0</v>
      </c>
      <c r="P186" s="48">
        <f>SUMIF(Master!$J$2:$J$150,"Community Benefit",Master!$AL$2:$AL$150)</f>
        <v>0</v>
      </c>
      <c r="Q186" s="48">
        <f t="shared" si="23"/>
        <v>3094750.02</v>
      </c>
      <c r="R186" s="48">
        <f t="shared" si="24"/>
        <v>570000</v>
      </c>
      <c r="S186" s="48">
        <f t="shared" si="25"/>
        <v>674000</v>
      </c>
      <c r="T186" s="45"/>
      <c r="U186" s="45"/>
      <c r="V186" s="45"/>
      <c r="W186" s="45"/>
      <c r="X186" s="45"/>
      <c r="Y186" s="47">
        <v>42309</v>
      </c>
      <c r="Z186" s="48">
        <f>SUMIF(Master!$J$2:$J$150,"Cost Avoidance",Master!$AJ$2:$AJ$150)</f>
        <v>249683.29999999996</v>
      </c>
      <c r="AA186" s="48">
        <f>SUMIF(Master!$J$2:$J$150,"Cost Avoidance",Master!$AK$2:$AK$160)</f>
        <v>0</v>
      </c>
      <c r="AB186" s="48">
        <f>SUMIF(Master!$J$2:$J$150,"Cost Avoidance",Master!$AL$2:$AL$150)</f>
        <v>0</v>
      </c>
      <c r="AC186" s="48">
        <f t="shared" si="26"/>
        <v>1018899.8000000002</v>
      </c>
      <c r="AD186" s="48">
        <f t="shared" si="27"/>
        <v>0</v>
      </c>
      <c r="AE186" s="48">
        <f t="shared" si="28"/>
        <v>55000</v>
      </c>
      <c r="AF186" s="45"/>
      <c r="AG186" s="45"/>
      <c r="AH186" s="45"/>
      <c r="AI186" s="45"/>
      <c r="AJ186" s="45"/>
    </row>
    <row r="187" spans="1:36" x14ac:dyDescent="0.2">
      <c r="A187" s="45"/>
      <c r="B187" s="47">
        <v>42339</v>
      </c>
      <c r="C187" s="48">
        <f>SUMIF(Master!$J$2:$J$150,"Cash saving",Master!$AM$2:$AM$150)</f>
        <v>0</v>
      </c>
      <c r="D187" s="48">
        <f>SUMIF(Master!$J$2:$J$150,"Cash saving",Master!$AN$2:$AN$150)</f>
        <v>0</v>
      </c>
      <c r="E187" s="48">
        <f>SUMIF(Master!$J$2:$J$150,"Cash saving",Master!$AO$2:$AO$150)</f>
        <v>0</v>
      </c>
      <c r="F187" s="48">
        <f t="shared" si="20"/>
        <v>11301499</v>
      </c>
      <c r="G187" s="48">
        <f t="shared" si="21"/>
        <v>7080000</v>
      </c>
      <c r="H187" s="48">
        <f t="shared" si="22"/>
        <v>7070000</v>
      </c>
      <c r="I187" s="45"/>
      <c r="J187" s="45"/>
      <c r="K187" s="45"/>
      <c r="L187" s="45"/>
      <c r="M187" s="47">
        <v>42339</v>
      </c>
      <c r="N187" s="48">
        <f>SUMIF(Master!$J$2:$J$150,"Community Benefit",Master!$AM$2:$AM$150)</f>
        <v>0</v>
      </c>
      <c r="O187" s="48">
        <f>SUMIF(Master!$J$2:$J$150,"Community Benefit",Master!$AN$2:$AN$150)</f>
        <v>0</v>
      </c>
      <c r="P187" s="48">
        <f>SUMIF(Master!$J$2:$J$150,"Community Benefit",Master!$AO$2:$AO$150)</f>
        <v>0</v>
      </c>
      <c r="Q187" s="48">
        <f t="shared" si="23"/>
        <v>3094750.02</v>
      </c>
      <c r="R187" s="48">
        <f t="shared" si="24"/>
        <v>570000</v>
      </c>
      <c r="S187" s="48">
        <f t="shared" si="25"/>
        <v>674000</v>
      </c>
      <c r="T187" s="45"/>
      <c r="U187" s="45"/>
      <c r="V187" s="45"/>
      <c r="W187" s="45"/>
      <c r="X187" s="45"/>
      <c r="Y187" s="47">
        <v>42339</v>
      </c>
      <c r="Z187" s="48">
        <f>SUMIF(Master!$J$2:$J$150,"Cost Avoidance",Master!$AM$2:$AM$150)</f>
        <v>17641.650000000001</v>
      </c>
      <c r="AA187" s="48">
        <f>SUMIF(Master!$J$2:$J$150,"Cost Avoidance",Master!$AN$2:$AN$150)</f>
        <v>0</v>
      </c>
      <c r="AB187" s="48">
        <f>SUMIF(Master!$J$2:$J$150,"Cost Avoidance",Master!$AO$2:$AO$150)</f>
        <v>0</v>
      </c>
      <c r="AC187" s="48">
        <f t="shared" si="26"/>
        <v>1036541.4500000002</v>
      </c>
      <c r="AD187" s="48">
        <f t="shared" si="27"/>
        <v>0</v>
      </c>
      <c r="AE187" s="48">
        <f t="shared" si="28"/>
        <v>55000</v>
      </c>
      <c r="AF187" s="45"/>
      <c r="AG187" s="45"/>
      <c r="AH187" s="45"/>
      <c r="AI187" s="45"/>
      <c r="AJ187" s="45"/>
    </row>
    <row r="188" spans="1:36" x14ac:dyDescent="0.2">
      <c r="A188" s="45"/>
      <c r="B188" s="47">
        <v>42370</v>
      </c>
      <c r="C188" s="48">
        <f>SUMIF(Master!$J$2:$J$150,"Cash saving",Master!$AP$2:$AP$150)</f>
        <v>0</v>
      </c>
      <c r="D188" s="48">
        <f>SUMIF(Master!$J$2:$J$150,"Cash saving",Master!$AQ$2:$AQ$150)</f>
        <v>0</v>
      </c>
      <c r="E188" s="48">
        <f>SUMIF(Master!$J$2:$J$150,"Cash saving",Master!$AR$2:$AR$150)</f>
        <v>0</v>
      </c>
      <c r="F188" s="48">
        <f t="shared" si="20"/>
        <v>11301499</v>
      </c>
      <c r="G188" s="48">
        <f t="shared" si="21"/>
        <v>7080000</v>
      </c>
      <c r="H188" s="48">
        <f t="shared" si="22"/>
        <v>7070000</v>
      </c>
      <c r="I188" s="45"/>
      <c r="J188" s="45"/>
      <c r="K188" s="45"/>
      <c r="L188" s="45"/>
      <c r="M188" s="47">
        <v>42370</v>
      </c>
      <c r="N188" s="48">
        <f>SUMIF(Master!$J$2:$J$150,"Community Benefit",Master!$AP$2:$AP$150)</f>
        <v>0</v>
      </c>
      <c r="O188" s="48">
        <f>SUMIF(Master!$J$2:$J$150,"Community Benefit",Master!$AQ$2:$AQ$150)</f>
        <v>0</v>
      </c>
      <c r="P188" s="48">
        <f>SUMIF(Master!$J$2:$J$150,"Community Benefit",Master!$AR$2:$AR$150)</f>
        <v>0</v>
      </c>
      <c r="Q188" s="48">
        <f t="shared" si="23"/>
        <v>3094750.02</v>
      </c>
      <c r="R188" s="48">
        <f t="shared" si="24"/>
        <v>570000</v>
      </c>
      <c r="S188" s="48">
        <f t="shared" si="25"/>
        <v>674000</v>
      </c>
      <c r="T188" s="45"/>
      <c r="U188" s="45"/>
      <c r="V188" s="45"/>
      <c r="W188" s="45"/>
      <c r="X188" s="45"/>
      <c r="Y188" s="47">
        <v>42370</v>
      </c>
      <c r="Z188" s="48">
        <f>SUMIF(Master!$J$2:$J$150,"Cost Avoidance",Master!$AP$2:$AP$150)</f>
        <v>17641.650000000001</v>
      </c>
      <c r="AA188" s="48">
        <f>SUMIF(Master!$J$2:$J$150,"Cost Avoidance",Master!$AQ$2:$AQ$150)</f>
        <v>0</v>
      </c>
      <c r="AB188" s="48">
        <f>SUMIF(Master!$J$2:$J$150,"Cost Avoidance",Master!$AR$2:$AR$150)</f>
        <v>0</v>
      </c>
      <c r="AC188" s="48">
        <f t="shared" si="26"/>
        <v>1054183.1000000001</v>
      </c>
      <c r="AD188" s="48">
        <f t="shared" si="27"/>
        <v>0</v>
      </c>
      <c r="AE188" s="48">
        <f t="shared" si="28"/>
        <v>55000</v>
      </c>
      <c r="AF188" s="45"/>
      <c r="AG188" s="45"/>
      <c r="AH188" s="45"/>
      <c r="AI188" s="45"/>
      <c r="AJ188" s="45"/>
    </row>
    <row r="189" spans="1:36" x14ac:dyDescent="0.2">
      <c r="A189" s="45"/>
      <c r="B189" s="47">
        <v>42401</v>
      </c>
      <c r="C189" s="48">
        <f>SUMIF(Master!$J$2:$J$150,"Cash saving",Master!$AS$2:$AS$150)</f>
        <v>172500</v>
      </c>
      <c r="D189" s="48">
        <f>SUMIF(Master!$J$2:$J$150,"Cash saving",Master!$AT$2:$AT$150)</f>
        <v>0</v>
      </c>
      <c r="E189" s="48">
        <f>SUMIF(Master!$J$2:$J$150,"Cash saving",Master!$AU$2:$AU$150)</f>
        <v>0</v>
      </c>
      <c r="F189" s="48">
        <f t="shared" si="20"/>
        <v>11473999</v>
      </c>
      <c r="G189" s="48">
        <f t="shared" si="21"/>
        <v>7080000</v>
      </c>
      <c r="H189" s="48">
        <f t="shared" si="22"/>
        <v>7070000</v>
      </c>
      <c r="I189" s="45"/>
      <c r="J189" s="45"/>
      <c r="K189" s="45"/>
      <c r="L189" s="45"/>
      <c r="M189" s="47">
        <v>42401</v>
      </c>
      <c r="N189" s="48">
        <f>SUMIF(Master!$J$2:$J$150,"Community Benefit",Master!$AS$2:$AS$150)</f>
        <v>89250</v>
      </c>
      <c r="O189" s="48">
        <f>SUMIF(Master!$J$2:$J$150,"Community Benefit",Master!$AT$2:$AT$150)</f>
        <v>0</v>
      </c>
      <c r="P189" s="48">
        <f>SUMIF(Master!$J$2:$J$150,"Community Benefit",Master!$AU$2:$AU$150)</f>
        <v>0</v>
      </c>
      <c r="Q189" s="48">
        <f t="shared" si="23"/>
        <v>3184000.02</v>
      </c>
      <c r="R189" s="48">
        <f t="shared" si="24"/>
        <v>570000</v>
      </c>
      <c r="S189" s="48">
        <f t="shared" si="25"/>
        <v>674000</v>
      </c>
      <c r="T189" s="45"/>
      <c r="U189" s="45"/>
      <c r="V189" s="45"/>
      <c r="W189" s="45"/>
      <c r="X189" s="45"/>
      <c r="Y189" s="47">
        <v>42401</v>
      </c>
      <c r="Z189" s="48">
        <f>SUMIF(Master!$J$2:$J$150,"Cost Avoidance",Master!$AS$2:$AS$150)</f>
        <v>113516.65</v>
      </c>
      <c r="AA189" s="48">
        <f>SUMIF(Master!$J$2:$J$150,"Cost Avoidance",Master!$AT$2:$AT$150)</f>
        <v>0</v>
      </c>
      <c r="AB189" s="48">
        <f>SUMIF(Master!$J$2:$J$150,"Cost Avoidance",Master!$AU$2:$AU$150)</f>
        <v>0</v>
      </c>
      <c r="AC189" s="48">
        <f t="shared" si="26"/>
        <v>1167699.75</v>
      </c>
      <c r="AD189" s="48">
        <f t="shared" si="27"/>
        <v>0</v>
      </c>
      <c r="AE189" s="48">
        <f t="shared" si="28"/>
        <v>55000</v>
      </c>
      <c r="AF189" s="45"/>
      <c r="AG189" s="45"/>
      <c r="AH189" s="45"/>
      <c r="AI189" s="45"/>
      <c r="AJ189" s="45"/>
    </row>
    <row r="190" spans="1:36" x14ac:dyDescent="0.2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</row>
    <row r="191" spans="1:36" x14ac:dyDescent="0.2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</row>
    <row r="192" spans="1:36" x14ac:dyDescent="0.2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</row>
    <row r="193" spans="1:36" x14ac:dyDescent="0.2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</row>
    <row r="194" spans="1:36" x14ac:dyDescent="0.2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</row>
    <row r="195" spans="1:36" x14ac:dyDescent="0.2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</row>
    <row r="196" spans="1:36" x14ac:dyDescent="0.2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</row>
    <row r="197" spans="1:36" x14ac:dyDescent="0.2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</row>
    <row r="198" spans="1:36" x14ac:dyDescent="0.2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</row>
    <row r="199" spans="1:36" x14ac:dyDescent="0.2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</row>
    <row r="200" spans="1:36" x14ac:dyDescent="0.2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</row>
    <row r="201" spans="1:36" x14ac:dyDescent="0.2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</row>
    <row r="202" spans="1:36" x14ac:dyDescent="0.2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</row>
    <row r="203" spans="1:36" x14ac:dyDescent="0.2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</row>
    <row r="204" spans="1:36" x14ac:dyDescent="0.2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</row>
    <row r="205" spans="1:36" x14ac:dyDescent="0.2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</row>
    <row r="206" spans="1:36" x14ac:dyDescent="0.2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</row>
    <row r="207" spans="1:36" x14ac:dyDescent="0.2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</row>
    <row r="208" spans="1:36" x14ac:dyDescent="0.2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</row>
    <row r="209" spans="1:36" x14ac:dyDescent="0.2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</row>
    <row r="210" spans="1:36" x14ac:dyDescent="0.2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</row>
    <row r="211" spans="1:36" x14ac:dyDescent="0.2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</row>
    <row r="212" spans="1:36" x14ac:dyDescent="0.2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</row>
    <row r="213" spans="1:36" x14ac:dyDescent="0.2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</row>
    <row r="214" spans="1:36" x14ac:dyDescent="0.2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</row>
    <row r="215" spans="1:36" x14ac:dyDescent="0.2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</row>
    <row r="216" spans="1:36" x14ac:dyDescent="0.2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</row>
    <row r="217" spans="1:36" x14ac:dyDescent="0.2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</row>
    <row r="218" spans="1:36" x14ac:dyDescent="0.2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</row>
    <row r="219" spans="1:36" x14ac:dyDescent="0.2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</row>
    <row r="220" spans="1:36" x14ac:dyDescent="0.2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</row>
    <row r="221" spans="1:36" x14ac:dyDescent="0.2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92"/>
  <sheetViews>
    <sheetView zoomScale="90" zoomScaleNormal="90" workbookViewId="0">
      <pane xSplit="2" ySplit="1" topLeftCell="I2" activePane="bottomRight" state="frozen"/>
      <selection pane="topRight" activeCell="C1" sqref="C1"/>
      <selection pane="bottomLeft" activeCell="A2" sqref="A2"/>
      <selection pane="bottomRight" activeCell="W1" sqref="W1"/>
    </sheetView>
  </sheetViews>
  <sheetFormatPr defaultColWidth="0" defaultRowHeight="12" x14ac:dyDescent="0.25"/>
  <cols>
    <col min="1" max="1" width="23.140625" style="8" bestFit="1" customWidth="1"/>
    <col min="2" max="2" width="24.140625" style="8" bestFit="1" customWidth="1"/>
    <col min="3" max="3" width="26.7109375" style="21" bestFit="1" customWidth="1"/>
    <col min="4" max="4" width="11.5703125" style="21" bestFit="1" customWidth="1"/>
    <col min="5" max="5" width="19.5703125" style="21" bestFit="1" customWidth="1"/>
    <col min="6" max="6" width="17.85546875" style="10" bestFit="1" customWidth="1"/>
    <col min="7" max="7" width="11.140625" style="10" bestFit="1" customWidth="1"/>
    <col min="8" max="8" width="9.85546875" style="21" bestFit="1" customWidth="1"/>
    <col min="9" max="9" width="14.140625" style="8" bestFit="1" customWidth="1"/>
    <col min="10" max="10" width="15.85546875" style="8" bestFit="1" customWidth="1"/>
    <col min="11" max="11" width="14.28515625" style="8" customWidth="1"/>
    <col min="12" max="13" width="13.28515625" style="24" customWidth="1"/>
    <col min="14" max="14" width="11" style="25" customWidth="1"/>
    <col min="15" max="15" width="14.42578125" style="24" customWidth="1"/>
    <col min="16" max="16" width="13.5703125" style="24" customWidth="1"/>
    <col min="17" max="17" width="10.7109375" style="25" customWidth="1"/>
    <col min="18" max="18" width="14.5703125" style="24" customWidth="1"/>
    <col min="19" max="19" width="13.42578125" style="24" customWidth="1"/>
    <col min="20" max="20" width="9.5703125" style="25" customWidth="1"/>
    <col min="21" max="21" width="18.85546875" style="24" bestFit="1" customWidth="1"/>
    <col min="22" max="22" width="13.5703125" style="24" customWidth="1"/>
    <col min="23" max="23" width="11.140625" style="25" customWidth="1"/>
    <col min="24" max="24" width="18.42578125" style="24" bestFit="1" customWidth="1"/>
    <col min="25" max="25" width="20" style="24" bestFit="1" customWidth="1"/>
    <col min="26" max="26" width="13" style="25" bestFit="1" customWidth="1"/>
    <col min="27" max="27" width="19.140625" style="24" bestFit="1" customWidth="1"/>
    <col min="28" max="28" width="20.7109375" style="24" bestFit="1" customWidth="1"/>
    <col min="29" max="29" width="13.85546875" style="25" bestFit="1" customWidth="1"/>
    <col min="30" max="30" width="19" style="24" bestFit="1" customWidth="1"/>
    <col min="31" max="31" width="20.5703125" style="24" bestFit="1" customWidth="1"/>
    <col min="32" max="32" width="13.5703125" style="25" bestFit="1" customWidth="1"/>
    <col min="33" max="33" width="18.85546875" style="24" bestFit="1" customWidth="1"/>
    <col min="34" max="34" width="20.42578125" style="24" bestFit="1" customWidth="1"/>
    <col min="35" max="35" width="13.42578125" style="25" bestFit="1" customWidth="1"/>
    <col min="36" max="36" width="19.140625" style="24" bestFit="1" customWidth="1"/>
    <col min="37" max="37" width="20.7109375" style="24" bestFit="1" customWidth="1"/>
    <col min="38" max="38" width="13.85546875" style="25" bestFit="1" customWidth="1"/>
    <col min="39" max="39" width="19.140625" style="24" bestFit="1" customWidth="1"/>
    <col min="40" max="40" width="20.7109375" style="24" bestFit="1" customWidth="1"/>
    <col min="41" max="41" width="13.85546875" style="25" bestFit="1" customWidth="1"/>
    <col min="42" max="42" width="18.7109375" style="24" bestFit="1" customWidth="1"/>
    <col min="43" max="43" width="20.28515625" style="24" bestFit="1" customWidth="1"/>
    <col min="44" max="44" width="13.28515625" style="25" bestFit="1" customWidth="1"/>
    <col min="45" max="45" width="21.28515625" style="24" bestFit="1" customWidth="1"/>
    <col min="46" max="46" width="20.5703125" style="24" bestFit="1" customWidth="1"/>
    <col min="47" max="47" width="13.5703125" style="25" bestFit="1" customWidth="1"/>
    <col min="48" max="48" width="14.42578125" style="21" bestFit="1" customWidth="1"/>
    <col min="49" max="49" width="18.7109375" style="21" bestFit="1" customWidth="1"/>
    <col min="50" max="50" width="140" style="26" bestFit="1" customWidth="1"/>
    <col min="51" max="53" width="50.28515625" style="7" hidden="1" customWidth="1"/>
    <col min="54" max="54" width="11.140625" style="7" hidden="1" customWidth="1"/>
    <col min="55" max="55" width="7" style="7" hidden="1" customWidth="1"/>
    <col min="56" max="56" width="8.5703125" style="7" hidden="1" customWidth="1"/>
    <col min="57" max="57" width="11.5703125" style="7" hidden="1" customWidth="1"/>
    <col min="58" max="58" width="12.7109375" style="7" hidden="1" customWidth="1"/>
    <col min="59" max="59" width="14.42578125" style="7" hidden="1" customWidth="1"/>
    <col min="60" max="16384" width="50.28515625" style="7" hidden="1"/>
  </cols>
  <sheetData>
    <row r="1" spans="1:50" ht="24" x14ac:dyDescent="0.25">
      <c r="A1" s="2" t="s">
        <v>85</v>
      </c>
      <c r="B1" s="2" t="s">
        <v>86</v>
      </c>
      <c r="C1" s="3" t="s">
        <v>87</v>
      </c>
      <c r="D1" s="3" t="s">
        <v>46</v>
      </c>
      <c r="E1" s="3" t="s">
        <v>224</v>
      </c>
      <c r="F1" s="4" t="s">
        <v>17</v>
      </c>
      <c r="G1" s="4" t="s">
        <v>24</v>
      </c>
      <c r="H1" s="3" t="s">
        <v>16</v>
      </c>
      <c r="I1" s="5" t="s">
        <v>214</v>
      </c>
      <c r="J1" s="5" t="s">
        <v>0</v>
      </c>
      <c r="K1" s="5" t="s">
        <v>10</v>
      </c>
      <c r="L1" s="6" t="s">
        <v>226</v>
      </c>
      <c r="M1" s="6" t="s">
        <v>227</v>
      </c>
      <c r="N1" s="6" t="s">
        <v>229</v>
      </c>
      <c r="O1" s="6" t="s">
        <v>230</v>
      </c>
      <c r="P1" s="6" t="s">
        <v>228</v>
      </c>
      <c r="Q1" s="6" t="s">
        <v>231</v>
      </c>
      <c r="R1" s="6" t="s">
        <v>232</v>
      </c>
      <c r="S1" s="6" t="s">
        <v>233</v>
      </c>
      <c r="T1" s="6" t="s">
        <v>234</v>
      </c>
      <c r="U1" s="6" t="s">
        <v>235</v>
      </c>
      <c r="V1" s="6" t="s">
        <v>236</v>
      </c>
      <c r="W1" s="6" t="s">
        <v>237</v>
      </c>
      <c r="X1" s="6" t="s">
        <v>61</v>
      </c>
      <c r="Y1" s="6" t="s">
        <v>62</v>
      </c>
      <c r="Z1" s="6" t="s">
        <v>38</v>
      </c>
      <c r="AA1" s="6" t="s">
        <v>63</v>
      </c>
      <c r="AB1" s="6" t="s">
        <v>64</v>
      </c>
      <c r="AC1" s="6" t="s">
        <v>39</v>
      </c>
      <c r="AD1" s="6" t="s">
        <v>65</v>
      </c>
      <c r="AE1" s="6" t="s">
        <v>66</v>
      </c>
      <c r="AF1" s="6" t="s">
        <v>40</v>
      </c>
      <c r="AG1" s="6" t="s">
        <v>67</v>
      </c>
      <c r="AH1" s="6" t="s">
        <v>68</v>
      </c>
      <c r="AI1" s="6" t="s">
        <v>41</v>
      </c>
      <c r="AJ1" s="6" t="s">
        <v>69</v>
      </c>
      <c r="AK1" s="6" t="s">
        <v>70</v>
      </c>
      <c r="AL1" s="6" t="s">
        <v>42</v>
      </c>
      <c r="AM1" s="6" t="s">
        <v>71</v>
      </c>
      <c r="AN1" s="6" t="s">
        <v>72</v>
      </c>
      <c r="AO1" s="6" t="s">
        <v>43</v>
      </c>
      <c r="AP1" s="6" t="s">
        <v>73</v>
      </c>
      <c r="AQ1" s="6" t="s">
        <v>74</v>
      </c>
      <c r="AR1" s="6" t="s">
        <v>44</v>
      </c>
      <c r="AS1" s="6" t="s">
        <v>75</v>
      </c>
      <c r="AT1" s="6" t="s">
        <v>76</v>
      </c>
      <c r="AU1" s="6" t="s">
        <v>45</v>
      </c>
      <c r="AV1" s="3" t="s">
        <v>1</v>
      </c>
      <c r="AW1" s="3" t="s">
        <v>6</v>
      </c>
      <c r="AX1" s="3" t="s">
        <v>12</v>
      </c>
    </row>
    <row r="2" spans="1:50" x14ac:dyDescent="0.25">
      <c r="A2" s="8" t="s">
        <v>199</v>
      </c>
      <c r="B2" s="8" t="s">
        <v>88</v>
      </c>
      <c r="C2" s="9" t="s">
        <v>48</v>
      </c>
      <c r="D2" s="9" t="s">
        <v>81</v>
      </c>
      <c r="E2" s="9"/>
      <c r="H2" s="9" t="s">
        <v>52</v>
      </c>
      <c r="I2" s="8" t="s">
        <v>28</v>
      </c>
      <c r="J2" s="8" t="s">
        <v>83</v>
      </c>
      <c r="L2" s="11">
        <v>2000000</v>
      </c>
      <c r="M2" s="11">
        <v>0</v>
      </c>
      <c r="N2" s="11">
        <v>2000000</v>
      </c>
      <c r="O2" s="11">
        <v>0</v>
      </c>
      <c r="P2" s="11">
        <v>0</v>
      </c>
      <c r="Q2" s="11">
        <v>0</v>
      </c>
      <c r="R2" s="11">
        <v>0</v>
      </c>
      <c r="S2" s="11">
        <v>0</v>
      </c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0</v>
      </c>
      <c r="Z2" s="11">
        <v>0</v>
      </c>
      <c r="AA2" s="11">
        <v>0</v>
      </c>
      <c r="AB2" s="11">
        <v>0</v>
      </c>
      <c r="AC2" s="11">
        <v>0</v>
      </c>
      <c r="AD2" s="11">
        <v>0</v>
      </c>
      <c r="AE2" s="11">
        <v>0</v>
      </c>
      <c r="AF2" s="11">
        <v>0</v>
      </c>
      <c r="AG2" s="11">
        <v>0</v>
      </c>
      <c r="AH2" s="11">
        <v>0</v>
      </c>
      <c r="AI2" s="11">
        <v>0</v>
      </c>
      <c r="AJ2" s="11">
        <v>0</v>
      </c>
      <c r="AK2" s="11">
        <v>0</v>
      </c>
      <c r="AL2" s="11">
        <v>0</v>
      </c>
      <c r="AM2" s="11">
        <v>0</v>
      </c>
      <c r="AN2" s="11">
        <v>0</v>
      </c>
      <c r="AO2" s="11">
        <v>0</v>
      </c>
      <c r="AP2" s="11">
        <v>0</v>
      </c>
      <c r="AQ2" s="11">
        <v>0</v>
      </c>
      <c r="AR2" s="11">
        <v>0</v>
      </c>
      <c r="AS2" s="11">
        <v>0</v>
      </c>
      <c r="AT2" s="11">
        <v>0</v>
      </c>
      <c r="AU2" s="11">
        <v>0</v>
      </c>
      <c r="AV2" s="13"/>
      <c r="AW2" s="9"/>
      <c r="AX2" s="14"/>
    </row>
    <row r="3" spans="1:50" x14ac:dyDescent="0.25">
      <c r="A3" s="8" t="s">
        <v>200</v>
      </c>
      <c r="B3" s="8" t="s">
        <v>89</v>
      </c>
      <c r="C3" s="9" t="s">
        <v>78</v>
      </c>
      <c r="D3" s="9" t="s">
        <v>81</v>
      </c>
      <c r="E3" s="9"/>
      <c r="H3" s="9" t="s">
        <v>215</v>
      </c>
      <c r="J3" s="8" t="s">
        <v>83</v>
      </c>
      <c r="L3" s="11">
        <v>8000000</v>
      </c>
      <c r="M3" s="11">
        <v>7000000</v>
      </c>
      <c r="N3" s="11">
        <v>5000000</v>
      </c>
      <c r="O3" s="11">
        <v>0</v>
      </c>
      <c r="P3" s="11">
        <v>0</v>
      </c>
      <c r="Q3" s="11">
        <v>0</v>
      </c>
      <c r="R3" s="11">
        <v>100000</v>
      </c>
      <c r="S3" s="11">
        <v>70000</v>
      </c>
      <c r="T3" s="11">
        <v>50000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100000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100000</v>
      </c>
      <c r="AK3" s="11">
        <v>0</v>
      </c>
      <c r="AL3" s="11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>
        <v>100000</v>
      </c>
      <c r="AT3" s="11">
        <v>0</v>
      </c>
      <c r="AU3" s="11">
        <v>0</v>
      </c>
      <c r="AV3" s="13"/>
      <c r="AW3" s="9"/>
      <c r="AX3" s="14"/>
    </row>
    <row r="4" spans="1:50" x14ac:dyDescent="0.25">
      <c r="A4" s="8" t="s">
        <v>201</v>
      </c>
      <c r="B4" s="8" t="s">
        <v>90</v>
      </c>
      <c r="C4" s="9" t="s">
        <v>78</v>
      </c>
      <c r="D4" s="9" t="s">
        <v>82</v>
      </c>
      <c r="E4" s="9"/>
      <c r="H4" s="9" t="s">
        <v>216</v>
      </c>
      <c r="J4" s="8" t="s">
        <v>77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68750</v>
      </c>
      <c r="S4" s="11">
        <v>60000</v>
      </c>
      <c r="T4" s="11">
        <v>70000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68750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1">
        <v>0</v>
      </c>
      <c r="AI4" s="11">
        <v>0</v>
      </c>
      <c r="AJ4" s="11">
        <v>68750</v>
      </c>
      <c r="AK4" s="11">
        <v>0</v>
      </c>
      <c r="AL4" s="11">
        <v>0</v>
      </c>
      <c r="AM4" s="11">
        <v>0</v>
      </c>
      <c r="AN4" s="11">
        <v>0</v>
      </c>
      <c r="AO4" s="11">
        <v>0</v>
      </c>
      <c r="AP4" s="11">
        <v>0</v>
      </c>
      <c r="AQ4" s="11">
        <v>0</v>
      </c>
      <c r="AR4" s="11">
        <v>0</v>
      </c>
      <c r="AS4" s="11">
        <v>68750</v>
      </c>
      <c r="AT4" s="11">
        <v>0</v>
      </c>
      <c r="AU4" s="11">
        <v>0</v>
      </c>
      <c r="AV4" s="13"/>
      <c r="AW4" s="9"/>
      <c r="AX4" s="14"/>
    </row>
    <row r="5" spans="1:50" x14ac:dyDescent="0.25">
      <c r="A5" s="8" t="s">
        <v>202</v>
      </c>
      <c r="B5" s="8" t="s">
        <v>91</v>
      </c>
      <c r="C5" s="9" t="s">
        <v>47</v>
      </c>
      <c r="D5" s="9" t="s">
        <v>82</v>
      </c>
      <c r="E5" s="9"/>
      <c r="H5" s="9" t="s">
        <v>217</v>
      </c>
      <c r="J5" s="8" t="s">
        <v>77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493000</v>
      </c>
      <c r="S5" s="11">
        <v>500000</v>
      </c>
      <c r="T5" s="11">
        <v>600000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493000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v>0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1">
        <v>0</v>
      </c>
      <c r="AV5" s="13"/>
      <c r="AW5" s="9"/>
      <c r="AX5" s="14"/>
    </row>
    <row r="6" spans="1:50" x14ac:dyDescent="0.25">
      <c r="A6" s="8" t="s">
        <v>203</v>
      </c>
      <c r="B6" s="8" t="s">
        <v>92</v>
      </c>
      <c r="C6" s="9" t="s">
        <v>47</v>
      </c>
      <c r="D6" s="9" t="s">
        <v>225</v>
      </c>
      <c r="E6" s="9"/>
      <c r="H6" s="9" t="s">
        <v>218</v>
      </c>
      <c r="J6" s="8" t="s">
        <v>23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50000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50000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v>0</v>
      </c>
      <c r="AJ6" s="11">
        <v>50000</v>
      </c>
      <c r="AK6" s="11">
        <v>0</v>
      </c>
      <c r="AL6" s="11">
        <v>0</v>
      </c>
      <c r="AM6" s="11">
        <v>0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1">
        <v>50000</v>
      </c>
      <c r="AT6" s="11">
        <v>0</v>
      </c>
      <c r="AU6" s="11">
        <v>0</v>
      </c>
      <c r="AV6" s="13"/>
      <c r="AW6" s="9"/>
      <c r="AX6" s="14"/>
    </row>
    <row r="7" spans="1:50" x14ac:dyDescent="0.25">
      <c r="A7" s="8" t="s">
        <v>204</v>
      </c>
      <c r="B7" s="8" t="s">
        <v>93</v>
      </c>
      <c r="C7" s="9" t="s">
        <v>47</v>
      </c>
      <c r="D7" s="9" t="s">
        <v>225</v>
      </c>
      <c r="E7" s="9"/>
      <c r="H7" s="9" t="s">
        <v>219</v>
      </c>
      <c r="J7" s="8" t="s">
        <v>83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250000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250000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  <c r="AV7" s="13"/>
      <c r="AW7" s="9"/>
      <c r="AX7" s="14"/>
    </row>
    <row r="8" spans="1:50" x14ac:dyDescent="0.25">
      <c r="A8" s="8" t="s">
        <v>205</v>
      </c>
      <c r="B8" s="8" t="s">
        <v>94</v>
      </c>
      <c r="C8" s="9" t="s">
        <v>78</v>
      </c>
      <c r="D8" s="9" t="s">
        <v>33</v>
      </c>
      <c r="E8" s="9"/>
      <c r="H8" s="9" t="s">
        <v>220</v>
      </c>
      <c r="J8" s="8" t="s">
        <v>77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250000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250000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3"/>
      <c r="AW8" s="9"/>
      <c r="AX8" s="14"/>
    </row>
    <row r="9" spans="1:50" x14ac:dyDescent="0.25">
      <c r="A9" s="8" t="s">
        <v>206</v>
      </c>
      <c r="B9" s="8" t="s">
        <v>95</v>
      </c>
      <c r="C9" s="29" t="s">
        <v>48</v>
      </c>
      <c r="D9" s="29" t="s">
        <v>33</v>
      </c>
      <c r="E9" s="29"/>
      <c r="F9" s="30"/>
      <c r="G9" s="30"/>
      <c r="H9" s="9" t="s">
        <v>221</v>
      </c>
      <c r="I9" s="31"/>
      <c r="J9" s="31" t="s">
        <v>23</v>
      </c>
      <c r="K9" s="31"/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32"/>
      <c r="AW9" s="29"/>
      <c r="AX9" s="33"/>
    </row>
    <row r="10" spans="1:50" x14ac:dyDescent="0.25">
      <c r="A10" s="8" t="s">
        <v>207</v>
      </c>
      <c r="B10" s="8" t="s">
        <v>96</v>
      </c>
      <c r="C10" s="29" t="s">
        <v>78</v>
      </c>
      <c r="D10" s="29" t="s">
        <v>81</v>
      </c>
      <c r="E10" s="29"/>
      <c r="F10" s="30"/>
      <c r="G10" s="30"/>
      <c r="H10" s="9" t="s">
        <v>215</v>
      </c>
      <c r="I10" s="31"/>
      <c r="J10" s="31" t="s">
        <v>23</v>
      </c>
      <c r="K10" s="31"/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20000</v>
      </c>
      <c r="S10" s="11">
        <v>0</v>
      </c>
      <c r="T10" s="11">
        <v>15000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20000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20000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20000</v>
      </c>
      <c r="AT10" s="11">
        <v>0</v>
      </c>
      <c r="AU10" s="11">
        <v>0</v>
      </c>
      <c r="AV10" s="32"/>
      <c r="AW10" s="29"/>
      <c r="AX10" s="33"/>
    </row>
    <row r="11" spans="1:50" x14ac:dyDescent="0.25">
      <c r="A11" s="8" t="s">
        <v>208</v>
      </c>
      <c r="B11" s="8" t="s">
        <v>97</v>
      </c>
      <c r="C11" s="29" t="s">
        <v>48</v>
      </c>
      <c r="D11" s="29" t="s">
        <v>82</v>
      </c>
      <c r="E11" s="29"/>
      <c r="F11" s="30"/>
      <c r="G11" s="30"/>
      <c r="H11" s="9" t="s">
        <v>216</v>
      </c>
      <c r="I11" s="31"/>
      <c r="J11" s="31" t="s">
        <v>23</v>
      </c>
      <c r="K11" s="31"/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18125</v>
      </c>
      <c r="S11" s="11">
        <v>0</v>
      </c>
      <c r="T11" s="11">
        <v>20000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18125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18125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18125</v>
      </c>
      <c r="AT11" s="11">
        <v>0</v>
      </c>
      <c r="AU11" s="11">
        <v>0</v>
      </c>
      <c r="AV11" s="32"/>
      <c r="AW11" s="29"/>
      <c r="AX11" s="33"/>
    </row>
    <row r="12" spans="1:50" x14ac:dyDescent="0.25">
      <c r="A12" s="8" t="s">
        <v>209</v>
      </c>
      <c r="B12" s="8" t="s">
        <v>98</v>
      </c>
      <c r="C12" s="29" t="s">
        <v>48</v>
      </c>
      <c r="D12" s="29" t="s">
        <v>33</v>
      </c>
      <c r="E12" s="29"/>
      <c r="F12" s="30"/>
      <c r="G12" s="30"/>
      <c r="H12" s="9" t="s">
        <v>217</v>
      </c>
      <c r="I12" s="31"/>
      <c r="J12" s="31" t="s">
        <v>23</v>
      </c>
      <c r="K12" s="31"/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32"/>
      <c r="AW12" s="29"/>
      <c r="AX12" s="33"/>
    </row>
    <row r="13" spans="1:50" x14ac:dyDescent="0.25">
      <c r="A13" s="8" t="s">
        <v>210</v>
      </c>
      <c r="B13" s="8" t="s">
        <v>99</v>
      </c>
      <c r="C13" s="29" t="s">
        <v>51</v>
      </c>
      <c r="D13" s="29" t="s">
        <v>225</v>
      </c>
      <c r="E13" s="29"/>
      <c r="F13" s="30"/>
      <c r="G13" s="30"/>
      <c r="H13" s="9" t="s">
        <v>218</v>
      </c>
      <c r="I13" s="31"/>
      <c r="J13" s="8" t="s">
        <v>83</v>
      </c>
      <c r="K13" s="31"/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32"/>
      <c r="AW13" s="29"/>
      <c r="AX13" s="33"/>
    </row>
    <row r="14" spans="1:50" x14ac:dyDescent="0.25">
      <c r="A14" s="8" t="s">
        <v>211</v>
      </c>
      <c r="B14" s="8" t="s">
        <v>100</v>
      </c>
      <c r="C14" s="29" t="s">
        <v>48</v>
      </c>
      <c r="D14" s="29" t="s">
        <v>33</v>
      </c>
      <c r="E14" s="29"/>
      <c r="F14" s="30"/>
      <c r="G14" s="30"/>
      <c r="H14" s="9" t="s">
        <v>219</v>
      </c>
      <c r="I14" s="31"/>
      <c r="J14" s="8" t="s">
        <v>83</v>
      </c>
      <c r="K14" s="31"/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50000</v>
      </c>
      <c r="S14" s="11">
        <v>10000</v>
      </c>
      <c r="T14" s="11">
        <v>20000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50000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50000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50000</v>
      </c>
      <c r="AT14" s="11">
        <v>0</v>
      </c>
      <c r="AU14" s="11">
        <v>0</v>
      </c>
      <c r="AV14" s="32"/>
      <c r="AW14" s="29"/>
      <c r="AX14" s="33"/>
    </row>
    <row r="15" spans="1:50" x14ac:dyDescent="0.25">
      <c r="A15" s="8" t="s">
        <v>212</v>
      </c>
      <c r="B15" s="8" t="s">
        <v>101</v>
      </c>
      <c r="C15" s="29" t="s">
        <v>78</v>
      </c>
      <c r="D15" s="29" t="s">
        <v>33</v>
      </c>
      <c r="E15" s="29"/>
      <c r="F15" s="30"/>
      <c r="G15" s="30"/>
      <c r="H15" s="9" t="s">
        <v>220</v>
      </c>
      <c r="I15" s="31"/>
      <c r="J15" s="8" t="s">
        <v>77</v>
      </c>
      <c r="K15" s="31"/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16666.669999999998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16666.669999999998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16666.669999999998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32"/>
      <c r="AW15" s="29"/>
      <c r="AX15" s="33"/>
    </row>
    <row r="16" spans="1:50" x14ac:dyDescent="0.25">
      <c r="A16" s="8" t="s">
        <v>199</v>
      </c>
      <c r="B16" s="8" t="s">
        <v>102</v>
      </c>
      <c r="C16" s="29" t="s">
        <v>49</v>
      </c>
      <c r="D16" s="29" t="s">
        <v>225</v>
      </c>
      <c r="E16" s="29"/>
      <c r="F16" s="30"/>
      <c r="G16" s="30"/>
      <c r="H16" s="9" t="s">
        <v>215</v>
      </c>
      <c r="I16" s="31"/>
      <c r="J16" s="8" t="s">
        <v>77</v>
      </c>
      <c r="K16" s="31"/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32"/>
      <c r="AW16" s="29"/>
      <c r="AX16" s="33"/>
    </row>
    <row r="17" spans="1:50" x14ac:dyDescent="0.25">
      <c r="A17" s="8" t="s">
        <v>200</v>
      </c>
      <c r="B17" s="8" t="s">
        <v>103</v>
      </c>
      <c r="C17" s="29" t="s">
        <v>48</v>
      </c>
      <c r="D17" s="29" t="s">
        <v>225</v>
      </c>
      <c r="E17" s="29"/>
      <c r="F17" s="30"/>
      <c r="G17" s="30"/>
      <c r="H17" s="9" t="s">
        <v>216</v>
      </c>
      <c r="I17" s="31"/>
      <c r="J17" s="8" t="s">
        <v>23</v>
      </c>
      <c r="K17" s="31"/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3750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3750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3750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3750</v>
      </c>
      <c r="AT17" s="11">
        <v>0</v>
      </c>
      <c r="AU17" s="11">
        <v>0</v>
      </c>
      <c r="AV17" s="32"/>
      <c r="AW17" s="29"/>
      <c r="AX17" s="33"/>
    </row>
    <row r="18" spans="1:50" x14ac:dyDescent="0.25">
      <c r="A18" s="8" t="s">
        <v>201</v>
      </c>
      <c r="B18" s="8" t="s">
        <v>104</v>
      </c>
      <c r="C18" s="29" t="s">
        <v>79</v>
      </c>
      <c r="D18" s="29" t="s">
        <v>81</v>
      </c>
      <c r="E18" s="29"/>
      <c r="F18" s="30"/>
      <c r="G18" s="30"/>
      <c r="H18" s="9" t="s">
        <v>217</v>
      </c>
      <c r="I18" s="31"/>
      <c r="J18" s="8" t="s">
        <v>83</v>
      </c>
      <c r="K18" s="31"/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32"/>
      <c r="AW18" s="29"/>
      <c r="AX18" s="33"/>
    </row>
    <row r="19" spans="1:50" x14ac:dyDescent="0.25">
      <c r="A19" s="8" t="s">
        <v>202</v>
      </c>
      <c r="B19" s="8" t="s">
        <v>105</v>
      </c>
      <c r="C19" s="29" t="s">
        <v>48</v>
      </c>
      <c r="D19" s="9" t="s">
        <v>81</v>
      </c>
      <c r="E19" s="29"/>
      <c r="F19" s="30"/>
      <c r="G19" s="30"/>
      <c r="H19" s="9" t="s">
        <v>218</v>
      </c>
      <c r="I19" s="31"/>
      <c r="J19" s="8" t="s">
        <v>77</v>
      </c>
      <c r="K19" s="31"/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25000</v>
      </c>
      <c r="S19" s="11">
        <v>10000</v>
      </c>
      <c r="T19" s="11">
        <v>4000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25000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32"/>
      <c r="AW19" s="29"/>
      <c r="AX19" s="33"/>
    </row>
    <row r="20" spans="1:50" x14ac:dyDescent="0.25">
      <c r="A20" s="8" t="s">
        <v>203</v>
      </c>
      <c r="B20" s="8" t="s">
        <v>106</v>
      </c>
      <c r="C20" s="29" t="s">
        <v>79</v>
      </c>
      <c r="D20" s="9" t="s">
        <v>81</v>
      </c>
      <c r="E20" s="29"/>
      <c r="F20" s="30"/>
      <c r="G20" s="30"/>
      <c r="H20" s="9" t="s">
        <v>219</v>
      </c>
      <c r="I20" s="31"/>
      <c r="J20" s="31" t="s">
        <v>23</v>
      </c>
      <c r="K20" s="31"/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5000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5000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5000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32"/>
      <c r="AW20" s="29"/>
      <c r="AX20" s="33"/>
    </row>
    <row r="21" spans="1:50" x14ac:dyDescent="0.25">
      <c r="A21" s="8" t="s">
        <v>204</v>
      </c>
      <c r="B21" s="8" t="s">
        <v>107</v>
      </c>
      <c r="C21" s="29" t="s">
        <v>48</v>
      </c>
      <c r="D21" s="9" t="s">
        <v>82</v>
      </c>
      <c r="E21" s="29"/>
      <c r="F21" s="30"/>
      <c r="G21" s="30"/>
      <c r="H21" s="9" t="s">
        <v>220</v>
      </c>
      <c r="I21" s="31"/>
      <c r="J21" s="31" t="s">
        <v>23</v>
      </c>
      <c r="K21" s="31"/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16666.669999999998</v>
      </c>
      <c r="S21" s="11">
        <v>0</v>
      </c>
      <c r="T21" s="11">
        <v>20000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16666.669999999998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16666.669999999998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32"/>
      <c r="AW21" s="29"/>
      <c r="AX21" s="33"/>
    </row>
    <row r="22" spans="1:50" x14ac:dyDescent="0.25">
      <c r="A22" s="8" t="s">
        <v>205</v>
      </c>
      <c r="B22" s="8" t="s">
        <v>108</v>
      </c>
      <c r="C22" s="29" t="s">
        <v>79</v>
      </c>
      <c r="D22" s="9" t="s">
        <v>82</v>
      </c>
      <c r="E22" s="29"/>
      <c r="F22" s="30"/>
      <c r="G22" s="30"/>
      <c r="H22" s="9" t="s">
        <v>221</v>
      </c>
      <c r="I22" s="31"/>
      <c r="J22" s="8" t="s">
        <v>23</v>
      </c>
      <c r="K22" s="31"/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6666.67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6666.67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6666.67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32"/>
      <c r="AW22" s="29"/>
      <c r="AX22" s="33"/>
    </row>
    <row r="23" spans="1:50" x14ac:dyDescent="0.25">
      <c r="A23" s="8" t="s">
        <v>206</v>
      </c>
      <c r="B23" s="8" t="s">
        <v>109</v>
      </c>
      <c r="C23" s="29" t="s">
        <v>78</v>
      </c>
      <c r="D23" s="9" t="s">
        <v>225</v>
      </c>
      <c r="E23" s="29"/>
      <c r="F23" s="30"/>
      <c r="G23" s="30"/>
      <c r="H23" s="9" t="s">
        <v>216</v>
      </c>
      <c r="I23" s="31"/>
      <c r="J23" s="31" t="s">
        <v>23</v>
      </c>
      <c r="K23" s="31"/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35000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32"/>
      <c r="AW23" s="29"/>
      <c r="AX23" s="33"/>
    </row>
    <row r="24" spans="1:50" x14ac:dyDescent="0.25">
      <c r="A24" s="8" t="s">
        <v>207</v>
      </c>
      <c r="B24" s="8" t="s">
        <v>110</v>
      </c>
      <c r="C24" s="29" t="s">
        <v>78</v>
      </c>
      <c r="D24" s="9" t="s">
        <v>225</v>
      </c>
      <c r="E24" s="29"/>
      <c r="F24" s="30"/>
      <c r="G24" s="30"/>
      <c r="H24" s="9" t="s">
        <v>217</v>
      </c>
      <c r="I24" s="31"/>
      <c r="J24" s="8" t="s">
        <v>83</v>
      </c>
      <c r="K24" s="31"/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7500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7500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7500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7500</v>
      </c>
      <c r="AT24" s="11">
        <v>0</v>
      </c>
      <c r="AU24" s="11">
        <v>0</v>
      </c>
      <c r="AV24" s="32"/>
      <c r="AW24" s="29"/>
      <c r="AX24" s="33"/>
    </row>
    <row r="25" spans="1:50" x14ac:dyDescent="0.25">
      <c r="A25" s="8" t="s">
        <v>208</v>
      </c>
      <c r="B25" s="8" t="s">
        <v>111</v>
      </c>
      <c r="C25" s="29" t="s">
        <v>48</v>
      </c>
      <c r="D25" s="9" t="s">
        <v>33</v>
      </c>
      <c r="E25" s="29"/>
      <c r="F25" s="30"/>
      <c r="G25" s="30"/>
      <c r="H25" s="9" t="s">
        <v>218</v>
      </c>
      <c r="I25" s="31"/>
      <c r="J25" s="8" t="s">
        <v>83</v>
      </c>
      <c r="K25" s="31"/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5000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5000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5000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32"/>
      <c r="AW25" s="29"/>
      <c r="AX25" s="33"/>
    </row>
    <row r="26" spans="1:50" x14ac:dyDescent="0.25">
      <c r="A26" s="8" t="s">
        <v>209</v>
      </c>
      <c r="B26" s="8" t="s">
        <v>112</v>
      </c>
      <c r="C26" s="29" t="s">
        <v>79</v>
      </c>
      <c r="D26" s="29" t="s">
        <v>33</v>
      </c>
      <c r="E26" s="29"/>
      <c r="F26" s="30"/>
      <c r="G26" s="30"/>
      <c r="H26" s="9" t="s">
        <v>219</v>
      </c>
      <c r="I26" s="31"/>
      <c r="J26" s="8" t="s">
        <v>77</v>
      </c>
      <c r="K26" s="31"/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32"/>
      <c r="AW26" s="29"/>
      <c r="AX26" s="33"/>
    </row>
    <row r="27" spans="1:50" x14ac:dyDescent="0.25">
      <c r="A27" s="8" t="s">
        <v>210</v>
      </c>
      <c r="B27" s="8" t="s">
        <v>113</v>
      </c>
      <c r="C27" s="29" t="s">
        <v>78</v>
      </c>
      <c r="D27" s="29" t="s">
        <v>81</v>
      </c>
      <c r="E27" s="29"/>
      <c r="F27" s="30"/>
      <c r="G27" s="30"/>
      <c r="H27" s="9" t="s">
        <v>220</v>
      </c>
      <c r="I27" s="31"/>
      <c r="J27" s="8" t="s">
        <v>77</v>
      </c>
      <c r="K27" s="31"/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6250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6250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6250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6250</v>
      </c>
      <c r="AT27" s="11">
        <v>0</v>
      </c>
      <c r="AU27" s="11">
        <v>0</v>
      </c>
      <c r="AV27" s="32"/>
      <c r="AW27" s="29"/>
      <c r="AX27" s="33"/>
    </row>
    <row r="28" spans="1:50" x14ac:dyDescent="0.25">
      <c r="A28" s="8" t="s">
        <v>211</v>
      </c>
      <c r="B28" s="8" t="s">
        <v>114</v>
      </c>
      <c r="C28" s="29" t="s">
        <v>78</v>
      </c>
      <c r="D28" s="29" t="s">
        <v>82</v>
      </c>
      <c r="E28" s="29"/>
      <c r="F28" s="30"/>
      <c r="G28" s="30"/>
      <c r="H28" s="9" t="s">
        <v>221</v>
      </c>
      <c r="I28" s="31"/>
      <c r="J28" s="8" t="s">
        <v>23</v>
      </c>
      <c r="K28" s="31"/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3333.33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3333.33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3333.33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32"/>
      <c r="AW28" s="29"/>
      <c r="AX28" s="33"/>
    </row>
    <row r="29" spans="1:50" x14ac:dyDescent="0.25">
      <c r="A29" s="8" t="s">
        <v>212</v>
      </c>
      <c r="B29" s="8" t="s">
        <v>115</v>
      </c>
      <c r="C29" s="29" t="s">
        <v>48</v>
      </c>
      <c r="D29" s="29" t="s">
        <v>33</v>
      </c>
      <c r="E29" s="29"/>
      <c r="F29" s="30"/>
      <c r="G29" s="30"/>
      <c r="H29" s="9" t="s">
        <v>222</v>
      </c>
      <c r="I29" s="31"/>
      <c r="J29" s="8" t="s">
        <v>83</v>
      </c>
      <c r="K29" s="31"/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11000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11000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32"/>
      <c r="AW29" s="29"/>
      <c r="AX29" s="33"/>
    </row>
    <row r="30" spans="1:50" x14ac:dyDescent="0.25">
      <c r="A30" s="8" t="s">
        <v>199</v>
      </c>
      <c r="B30" s="8" t="s">
        <v>116</v>
      </c>
      <c r="C30" s="29" t="s">
        <v>78</v>
      </c>
      <c r="D30" s="29" t="s">
        <v>225</v>
      </c>
      <c r="E30" s="29"/>
      <c r="F30" s="30"/>
      <c r="G30" s="30"/>
      <c r="H30" s="9" t="s">
        <v>223</v>
      </c>
      <c r="I30" s="31"/>
      <c r="J30" s="8" t="s">
        <v>77</v>
      </c>
      <c r="K30" s="31"/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3333.33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3333.33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3333.33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32"/>
      <c r="AW30" s="29"/>
      <c r="AX30" s="33"/>
    </row>
    <row r="31" spans="1:50" x14ac:dyDescent="0.25">
      <c r="A31" s="8" t="s">
        <v>200</v>
      </c>
      <c r="B31" s="8" t="s">
        <v>117</v>
      </c>
      <c r="C31" s="29" t="s">
        <v>48</v>
      </c>
      <c r="D31" s="29" t="s">
        <v>33</v>
      </c>
      <c r="E31" s="29"/>
      <c r="F31" s="30"/>
      <c r="G31" s="30"/>
      <c r="H31" s="9" t="s">
        <v>221</v>
      </c>
      <c r="I31" s="31"/>
      <c r="J31" s="31" t="s">
        <v>23</v>
      </c>
      <c r="K31" s="31"/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15000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32"/>
      <c r="AW31" s="29"/>
      <c r="AX31" s="33"/>
    </row>
    <row r="32" spans="1:50" x14ac:dyDescent="0.25">
      <c r="A32" s="8" t="s">
        <v>201</v>
      </c>
      <c r="B32" s="8" t="s">
        <v>118</v>
      </c>
      <c r="C32" s="29" t="s">
        <v>51</v>
      </c>
      <c r="D32" s="29" t="s">
        <v>33</v>
      </c>
      <c r="E32" s="29"/>
      <c r="F32" s="30"/>
      <c r="G32" s="30"/>
      <c r="H32" s="9" t="s">
        <v>222</v>
      </c>
      <c r="I32" s="31"/>
      <c r="J32" s="31" t="s">
        <v>23</v>
      </c>
      <c r="K32" s="31"/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32"/>
      <c r="AW32" s="29"/>
      <c r="AX32" s="33"/>
    </row>
    <row r="33" spans="1:58" x14ac:dyDescent="0.25">
      <c r="A33" s="8" t="s">
        <v>202</v>
      </c>
      <c r="B33" s="8" t="s">
        <v>119</v>
      </c>
      <c r="C33" s="29" t="s">
        <v>48</v>
      </c>
      <c r="D33" s="29" t="s">
        <v>225</v>
      </c>
      <c r="E33" s="29"/>
      <c r="F33" s="30"/>
      <c r="G33" s="30"/>
      <c r="H33" s="9" t="s">
        <v>223</v>
      </c>
      <c r="I33" s="31"/>
      <c r="J33" s="31" t="s">
        <v>23</v>
      </c>
      <c r="K33" s="31"/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6000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6000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32"/>
      <c r="AW33" s="29"/>
      <c r="AX33" s="33"/>
    </row>
    <row r="34" spans="1:58" x14ac:dyDescent="0.25">
      <c r="A34" s="8" t="s">
        <v>203</v>
      </c>
      <c r="B34" s="8" t="s">
        <v>120</v>
      </c>
      <c r="C34" s="29" t="s">
        <v>48</v>
      </c>
      <c r="D34" s="29" t="s">
        <v>225</v>
      </c>
      <c r="E34" s="29"/>
      <c r="F34" s="30"/>
      <c r="G34" s="30"/>
      <c r="H34" s="9" t="s">
        <v>221</v>
      </c>
      <c r="I34" s="31"/>
      <c r="J34" s="31" t="s">
        <v>23</v>
      </c>
      <c r="K34" s="31"/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1833.33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1833.33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1833.33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32"/>
      <c r="AW34" s="29"/>
      <c r="AX34" s="33"/>
    </row>
    <row r="35" spans="1:58" s="20" customFormat="1" x14ac:dyDescent="0.25">
      <c r="A35" s="8" t="s">
        <v>204</v>
      </c>
      <c r="B35" s="8" t="s">
        <v>121</v>
      </c>
      <c r="C35" s="9" t="s">
        <v>78</v>
      </c>
      <c r="D35" s="29" t="s">
        <v>81</v>
      </c>
      <c r="E35" s="9"/>
      <c r="F35" s="10"/>
      <c r="G35" s="10"/>
      <c r="H35" s="9" t="s">
        <v>222</v>
      </c>
      <c r="I35" s="8"/>
      <c r="J35" s="8" t="s">
        <v>83</v>
      </c>
      <c r="K35" s="17"/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12500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12500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12500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12500</v>
      </c>
      <c r="AT35" s="11">
        <v>0</v>
      </c>
      <c r="AU35" s="11">
        <v>0</v>
      </c>
      <c r="AV35" s="18"/>
      <c r="AW35" s="19"/>
      <c r="AX35" s="14"/>
    </row>
    <row r="36" spans="1:58" x14ac:dyDescent="0.25">
      <c r="A36" s="8" t="s">
        <v>205</v>
      </c>
      <c r="B36" s="8" t="s">
        <v>122</v>
      </c>
      <c r="C36" s="9" t="s">
        <v>78</v>
      </c>
      <c r="D36" s="9" t="s">
        <v>81</v>
      </c>
      <c r="E36" s="9"/>
      <c r="H36" s="9" t="s">
        <v>223</v>
      </c>
      <c r="J36" s="8" t="s">
        <v>83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3"/>
      <c r="AW36" s="9"/>
      <c r="AX36" s="14"/>
      <c r="BF36" s="27"/>
    </row>
    <row r="37" spans="1:58" x14ac:dyDescent="0.25">
      <c r="A37" s="8" t="s">
        <v>206</v>
      </c>
      <c r="B37" s="8" t="s">
        <v>123</v>
      </c>
      <c r="C37" s="9" t="s">
        <v>78</v>
      </c>
      <c r="D37" s="9" t="s">
        <v>81</v>
      </c>
      <c r="E37" s="9"/>
      <c r="H37" s="9" t="s">
        <v>221</v>
      </c>
      <c r="J37" s="8" t="s">
        <v>77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16666.669999999998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16666.669999999998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16666.669999999998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  <c r="AV37" s="13"/>
      <c r="AW37" s="9"/>
      <c r="AX37" s="14"/>
      <c r="BF37" s="27"/>
    </row>
    <row r="38" spans="1:58" x14ac:dyDescent="0.25">
      <c r="A38" s="8" t="s">
        <v>207</v>
      </c>
      <c r="B38" s="8" t="s">
        <v>124</v>
      </c>
      <c r="C38" s="29" t="s">
        <v>78</v>
      </c>
      <c r="D38" s="9" t="s">
        <v>82</v>
      </c>
      <c r="E38" s="29"/>
      <c r="F38" s="30"/>
      <c r="G38" s="30"/>
      <c r="H38" s="9" t="s">
        <v>222</v>
      </c>
      <c r="I38" s="31"/>
      <c r="J38" s="8" t="s">
        <v>77</v>
      </c>
      <c r="K38" s="31"/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12500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12500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32"/>
      <c r="AW38" s="29"/>
      <c r="AX38" s="33"/>
      <c r="BF38" s="27"/>
    </row>
    <row r="39" spans="1:58" x14ac:dyDescent="0.25">
      <c r="A39" s="8" t="s">
        <v>208</v>
      </c>
      <c r="B39" s="8" t="s">
        <v>125</v>
      </c>
      <c r="C39" s="9" t="s">
        <v>48</v>
      </c>
      <c r="D39" s="9" t="s">
        <v>82</v>
      </c>
      <c r="E39" s="9"/>
      <c r="H39" s="9" t="s">
        <v>223</v>
      </c>
      <c r="J39" s="8" t="s">
        <v>23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25000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25000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3"/>
      <c r="AW39" s="9"/>
      <c r="AX39" s="14"/>
      <c r="BF39" s="27"/>
    </row>
    <row r="40" spans="1:58" x14ac:dyDescent="0.25">
      <c r="A40" s="8" t="s">
        <v>209</v>
      </c>
      <c r="B40" s="8" t="s">
        <v>126</v>
      </c>
      <c r="C40" s="29" t="s">
        <v>48</v>
      </c>
      <c r="D40" s="9" t="s">
        <v>225</v>
      </c>
      <c r="E40" s="29"/>
      <c r="F40" s="30"/>
      <c r="G40" s="30"/>
      <c r="H40" s="9" t="s">
        <v>215</v>
      </c>
      <c r="I40" s="31"/>
      <c r="J40" s="8" t="s">
        <v>83</v>
      </c>
      <c r="K40" s="31"/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25000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25000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32"/>
      <c r="AW40" s="29"/>
      <c r="AX40" s="33"/>
      <c r="BF40" s="27"/>
    </row>
    <row r="41" spans="1:58" x14ac:dyDescent="0.25">
      <c r="A41" s="8" t="s">
        <v>210</v>
      </c>
      <c r="B41" s="8" t="s">
        <v>127</v>
      </c>
      <c r="C41" s="29" t="s">
        <v>48</v>
      </c>
      <c r="D41" s="9" t="s">
        <v>225</v>
      </c>
      <c r="E41" s="29"/>
      <c r="F41" s="30"/>
      <c r="G41" s="30"/>
      <c r="H41" s="9" t="s">
        <v>216</v>
      </c>
      <c r="I41" s="31"/>
      <c r="J41" s="8" t="s">
        <v>77</v>
      </c>
      <c r="K41" s="31"/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7500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7500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  <c r="AV41" s="32"/>
      <c r="AW41" s="29"/>
      <c r="AX41" s="33"/>
      <c r="BF41" s="27"/>
    </row>
    <row r="42" spans="1:58" x14ac:dyDescent="0.25">
      <c r="A42" s="8" t="s">
        <v>211</v>
      </c>
      <c r="B42" s="8" t="s">
        <v>128</v>
      </c>
      <c r="C42" s="29" t="s">
        <v>48</v>
      </c>
      <c r="D42" s="9" t="s">
        <v>33</v>
      </c>
      <c r="E42" s="29"/>
      <c r="F42" s="30"/>
      <c r="G42" s="30"/>
      <c r="H42" s="9" t="s">
        <v>217</v>
      </c>
      <c r="I42" s="31"/>
      <c r="J42" s="31" t="s">
        <v>23</v>
      </c>
      <c r="K42" s="31"/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5000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5000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32"/>
      <c r="AW42" s="29"/>
      <c r="AX42" s="33"/>
      <c r="BF42" s="27"/>
    </row>
    <row r="43" spans="1:58" x14ac:dyDescent="0.25">
      <c r="A43" s="8" t="s">
        <v>212</v>
      </c>
      <c r="B43" s="8" t="s">
        <v>129</v>
      </c>
      <c r="C43" s="29" t="s">
        <v>48</v>
      </c>
      <c r="D43" s="29" t="s">
        <v>33</v>
      </c>
      <c r="E43" s="29"/>
      <c r="F43" s="30"/>
      <c r="G43" s="30"/>
      <c r="H43" s="9" t="s">
        <v>218</v>
      </c>
      <c r="I43" s="31"/>
      <c r="J43" s="31" t="s">
        <v>23</v>
      </c>
      <c r="K43" s="31"/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5000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5000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  <c r="AV43" s="32"/>
      <c r="AW43" s="29"/>
      <c r="AX43" s="33"/>
      <c r="BF43" s="27"/>
    </row>
    <row r="44" spans="1:58" x14ac:dyDescent="0.25">
      <c r="A44" s="15" t="s">
        <v>213</v>
      </c>
      <c r="B44" s="8" t="s">
        <v>130</v>
      </c>
      <c r="C44" s="29" t="s">
        <v>48</v>
      </c>
      <c r="D44" s="29" t="s">
        <v>81</v>
      </c>
      <c r="E44" s="29"/>
      <c r="F44" s="30"/>
      <c r="G44" s="30"/>
      <c r="H44" s="9" t="s">
        <v>219</v>
      </c>
      <c r="I44" s="31"/>
      <c r="J44" s="31" t="s">
        <v>23</v>
      </c>
      <c r="K44" s="31"/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5000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5000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  <c r="AV44" s="32"/>
      <c r="AW44" s="29"/>
      <c r="AX44" s="33"/>
      <c r="BF44" s="27"/>
    </row>
    <row r="45" spans="1:58" x14ac:dyDescent="0.25">
      <c r="A45" s="15" t="s">
        <v>213</v>
      </c>
      <c r="B45" s="8" t="s">
        <v>131</v>
      </c>
      <c r="C45" s="29" t="s">
        <v>79</v>
      </c>
      <c r="D45" s="29" t="s">
        <v>82</v>
      </c>
      <c r="E45" s="29"/>
      <c r="F45" s="30"/>
      <c r="G45" s="30"/>
      <c r="H45" s="9" t="s">
        <v>220</v>
      </c>
      <c r="I45" s="31"/>
      <c r="J45" s="31" t="s">
        <v>23</v>
      </c>
      <c r="K45" s="31"/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5000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5000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0</v>
      </c>
      <c r="AU45" s="11">
        <v>0</v>
      </c>
      <c r="AV45" s="32"/>
      <c r="AW45" s="29"/>
      <c r="AX45" s="33"/>
      <c r="BF45" s="27"/>
    </row>
    <row r="46" spans="1:58" x14ac:dyDescent="0.25">
      <c r="A46" s="15" t="s">
        <v>213</v>
      </c>
      <c r="B46" s="8" t="s">
        <v>132</v>
      </c>
      <c r="C46" s="29" t="s">
        <v>80</v>
      </c>
      <c r="D46" s="29" t="s">
        <v>33</v>
      </c>
      <c r="E46" s="29"/>
      <c r="F46" s="30"/>
      <c r="G46" s="30"/>
      <c r="H46" s="9" t="s">
        <v>221</v>
      </c>
      <c r="I46" s="31"/>
      <c r="J46" s="8" t="s">
        <v>83</v>
      </c>
      <c r="K46" s="31"/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3000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3000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  <c r="AV46" s="32"/>
      <c r="AW46" s="29"/>
      <c r="AX46" s="33"/>
      <c r="BF46" s="27"/>
    </row>
    <row r="47" spans="1:58" x14ac:dyDescent="0.25">
      <c r="A47" s="15" t="s">
        <v>213</v>
      </c>
      <c r="B47" s="8" t="s">
        <v>133</v>
      </c>
      <c r="C47" s="29" t="s">
        <v>80</v>
      </c>
      <c r="D47" s="29" t="s">
        <v>225</v>
      </c>
      <c r="E47" s="29"/>
      <c r="F47" s="30"/>
      <c r="G47" s="30"/>
      <c r="H47" s="9" t="s">
        <v>215</v>
      </c>
      <c r="I47" s="31"/>
      <c r="J47" s="8" t="s">
        <v>83</v>
      </c>
      <c r="K47" s="31"/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2500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2500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  <c r="AV47" s="32"/>
      <c r="AW47" s="29"/>
      <c r="AX47" s="33"/>
      <c r="BF47" s="27"/>
    </row>
    <row r="48" spans="1:58" x14ac:dyDescent="0.25">
      <c r="A48" s="15" t="s">
        <v>213</v>
      </c>
      <c r="B48" s="8" t="s">
        <v>134</v>
      </c>
      <c r="C48" s="29" t="s">
        <v>51</v>
      </c>
      <c r="D48" s="29" t="s">
        <v>33</v>
      </c>
      <c r="E48" s="29"/>
      <c r="F48" s="30"/>
      <c r="G48" s="30"/>
      <c r="H48" s="9" t="s">
        <v>216</v>
      </c>
      <c r="I48" s="31"/>
      <c r="J48" s="8" t="s">
        <v>77</v>
      </c>
      <c r="K48" s="31"/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1500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1500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32"/>
      <c r="AW48" s="29"/>
      <c r="AX48" s="33"/>
      <c r="BF48" s="27"/>
    </row>
    <row r="49" spans="1:58" x14ac:dyDescent="0.25">
      <c r="A49" s="15" t="s">
        <v>213</v>
      </c>
      <c r="B49" s="8" t="s">
        <v>135</v>
      </c>
      <c r="C49" s="29" t="s">
        <v>80</v>
      </c>
      <c r="D49" s="29" t="s">
        <v>33</v>
      </c>
      <c r="E49" s="29"/>
      <c r="F49" s="30"/>
      <c r="G49" s="30"/>
      <c r="H49" s="9" t="s">
        <v>217</v>
      </c>
      <c r="I49" s="31"/>
      <c r="J49" s="8" t="s">
        <v>77</v>
      </c>
      <c r="K49" s="31"/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1000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1000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32"/>
      <c r="AW49" s="29"/>
      <c r="AX49" s="33"/>
      <c r="BF49" s="27"/>
    </row>
    <row r="50" spans="1:58" x14ac:dyDescent="0.25">
      <c r="A50" s="15" t="s">
        <v>213</v>
      </c>
      <c r="B50" s="8" t="s">
        <v>136</v>
      </c>
      <c r="C50" s="29" t="s">
        <v>80</v>
      </c>
      <c r="D50" s="29" t="s">
        <v>225</v>
      </c>
      <c r="E50" s="29"/>
      <c r="F50" s="30"/>
      <c r="G50" s="30"/>
      <c r="H50" s="9" t="s">
        <v>218</v>
      </c>
      <c r="I50" s="31"/>
      <c r="J50" s="8" t="s">
        <v>23</v>
      </c>
      <c r="K50" s="31"/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1000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1000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32"/>
      <c r="AW50" s="29"/>
      <c r="AX50" s="33"/>
      <c r="BF50" s="27"/>
    </row>
    <row r="51" spans="1:58" x14ac:dyDescent="0.25">
      <c r="A51" s="15" t="s">
        <v>213</v>
      </c>
      <c r="B51" s="8" t="s">
        <v>137</v>
      </c>
      <c r="C51" s="29" t="s">
        <v>80</v>
      </c>
      <c r="D51" s="29" t="s">
        <v>225</v>
      </c>
      <c r="E51" s="29"/>
      <c r="F51" s="30"/>
      <c r="G51" s="30"/>
      <c r="H51" s="9" t="s">
        <v>219</v>
      </c>
      <c r="I51" s="31"/>
      <c r="J51" s="8" t="s">
        <v>83</v>
      </c>
      <c r="K51" s="31"/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500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500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32"/>
      <c r="AW51" s="29"/>
      <c r="AX51" s="33"/>
      <c r="BF51" s="27"/>
    </row>
    <row r="52" spans="1:58" x14ac:dyDescent="0.25">
      <c r="A52" s="15" t="s">
        <v>213</v>
      </c>
      <c r="B52" s="8" t="s">
        <v>138</v>
      </c>
      <c r="C52" s="29" t="s">
        <v>80</v>
      </c>
      <c r="D52" s="29" t="s">
        <v>81</v>
      </c>
      <c r="E52" s="29"/>
      <c r="F52" s="30"/>
      <c r="G52" s="30"/>
      <c r="H52" s="9" t="s">
        <v>220</v>
      </c>
      <c r="I52" s="31"/>
      <c r="J52" s="8" t="s">
        <v>77</v>
      </c>
      <c r="K52" s="31"/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1000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32"/>
      <c r="AW52" s="29"/>
      <c r="AX52" s="33"/>
      <c r="BF52" s="27"/>
    </row>
    <row r="53" spans="1:58" x14ac:dyDescent="0.25">
      <c r="A53" s="15" t="s">
        <v>213</v>
      </c>
      <c r="B53" s="8" t="s">
        <v>139</v>
      </c>
      <c r="C53" s="9" t="s">
        <v>80</v>
      </c>
      <c r="D53" s="9" t="s">
        <v>81</v>
      </c>
      <c r="E53" s="9"/>
      <c r="H53" s="9" t="s">
        <v>215</v>
      </c>
      <c r="J53" s="31" t="s">
        <v>23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  <c r="AV53" s="13"/>
      <c r="AW53" s="9"/>
      <c r="AX53" s="14"/>
      <c r="BF53" s="27"/>
    </row>
    <row r="54" spans="1:58" x14ac:dyDescent="0.25">
      <c r="A54" s="15" t="s">
        <v>213</v>
      </c>
      <c r="B54" s="8" t="s">
        <v>140</v>
      </c>
      <c r="C54" s="29" t="s">
        <v>79</v>
      </c>
      <c r="D54" s="9" t="s">
        <v>81</v>
      </c>
      <c r="E54" s="29"/>
      <c r="F54" s="30"/>
      <c r="G54" s="30"/>
      <c r="H54" s="9" t="s">
        <v>216</v>
      </c>
      <c r="I54" s="31"/>
      <c r="J54" s="31" t="s">
        <v>23</v>
      </c>
      <c r="K54" s="31"/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32"/>
      <c r="AW54" s="29"/>
      <c r="AX54" s="33"/>
      <c r="BF54" s="27"/>
    </row>
    <row r="55" spans="1:58" x14ac:dyDescent="0.25">
      <c r="A55" s="15" t="s">
        <v>213</v>
      </c>
      <c r="B55" s="8" t="s">
        <v>141</v>
      </c>
      <c r="C55" s="29" t="s">
        <v>79</v>
      </c>
      <c r="D55" s="9" t="s">
        <v>82</v>
      </c>
      <c r="E55" s="29"/>
      <c r="F55" s="30"/>
      <c r="G55" s="30"/>
      <c r="H55" s="9" t="s">
        <v>217</v>
      </c>
      <c r="I55" s="31"/>
      <c r="J55" s="31" t="s">
        <v>23</v>
      </c>
      <c r="K55" s="31"/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  <c r="AV55" s="32"/>
      <c r="AW55" s="29"/>
      <c r="AX55" s="33"/>
      <c r="BF55" s="27"/>
    </row>
    <row r="56" spans="1:58" x14ac:dyDescent="0.25">
      <c r="A56" s="15" t="s">
        <v>213</v>
      </c>
      <c r="B56" s="8" t="s">
        <v>142</v>
      </c>
      <c r="C56" s="29" t="s">
        <v>79</v>
      </c>
      <c r="D56" s="9" t="s">
        <v>82</v>
      </c>
      <c r="E56" s="29"/>
      <c r="F56" s="30"/>
      <c r="G56" s="30"/>
      <c r="H56" s="9" t="s">
        <v>218</v>
      </c>
      <c r="I56" s="31"/>
      <c r="J56" s="31" t="s">
        <v>23</v>
      </c>
      <c r="K56" s="31"/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</v>
      </c>
      <c r="AV56" s="32"/>
      <c r="AW56" s="29"/>
      <c r="AX56" s="33"/>
      <c r="BF56" s="27"/>
    </row>
    <row r="57" spans="1:58" x14ac:dyDescent="0.25">
      <c r="A57" s="15" t="s">
        <v>213</v>
      </c>
      <c r="B57" s="8" t="s">
        <v>143</v>
      </c>
      <c r="C57" s="29" t="s">
        <v>78</v>
      </c>
      <c r="D57" s="9" t="s">
        <v>225</v>
      </c>
      <c r="E57" s="29"/>
      <c r="F57" s="30"/>
      <c r="G57" s="30"/>
      <c r="H57" s="9" t="s">
        <v>219</v>
      </c>
      <c r="I57" s="31"/>
      <c r="J57" s="8" t="s">
        <v>83</v>
      </c>
      <c r="K57" s="31"/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  <c r="AV57" s="32"/>
      <c r="AW57" s="29"/>
      <c r="AX57" s="33"/>
      <c r="BF57" s="27"/>
    </row>
    <row r="58" spans="1:58" x14ac:dyDescent="0.25">
      <c r="A58" s="15" t="s">
        <v>213</v>
      </c>
      <c r="B58" s="8" t="s">
        <v>144</v>
      </c>
      <c r="C58" s="29" t="s">
        <v>84</v>
      </c>
      <c r="D58" s="9" t="s">
        <v>225</v>
      </c>
      <c r="E58" s="29"/>
      <c r="F58" s="30"/>
      <c r="G58" s="30"/>
      <c r="H58" s="9" t="s">
        <v>220</v>
      </c>
      <c r="I58" s="31"/>
      <c r="J58" s="8" t="s">
        <v>83</v>
      </c>
      <c r="K58" s="31"/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  <c r="AV58" s="32"/>
      <c r="AW58" s="29"/>
      <c r="AX58" s="33"/>
      <c r="BF58" s="27"/>
    </row>
    <row r="59" spans="1:58" x14ac:dyDescent="0.25">
      <c r="A59" s="15" t="s">
        <v>213</v>
      </c>
      <c r="B59" s="8" t="s">
        <v>145</v>
      </c>
      <c r="C59" s="29" t="s">
        <v>50</v>
      </c>
      <c r="D59" s="9" t="s">
        <v>33</v>
      </c>
      <c r="E59" s="29"/>
      <c r="F59" s="30"/>
      <c r="G59" s="30"/>
      <c r="H59" s="9" t="s">
        <v>221</v>
      </c>
      <c r="I59" s="31"/>
      <c r="J59" s="8" t="s">
        <v>77</v>
      </c>
      <c r="K59" s="31"/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  <c r="AV59" s="32"/>
      <c r="AW59" s="29"/>
      <c r="AX59" s="33"/>
      <c r="BF59" s="27"/>
    </row>
    <row r="60" spans="1:58" s="20" customFormat="1" x14ac:dyDescent="0.25">
      <c r="A60" s="15" t="s">
        <v>213</v>
      </c>
      <c r="B60" s="8" t="s">
        <v>146</v>
      </c>
      <c r="C60" s="9" t="s">
        <v>79</v>
      </c>
      <c r="D60" s="29" t="s">
        <v>33</v>
      </c>
      <c r="E60" s="9"/>
      <c r="F60" s="10"/>
      <c r="G60" s="10"/>
      <c r="H60" s="9" t="s">
        <v>216</v>
      </c>
      <c r="I60" s="8"/>
      <c r="J60" s="8" t="s">
        <v>77</v>
      </c>
      <c r="K60" s="17"/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  <c r="AV60" s="18"/>
      <c r="AW60" s="19"/>
      <c r="AX60" s="14"/>
      <c r="BF60" s="27"/>
    </row>
    <row r="61" spans="1:58" s="20" customFormat="1" x14ac:dyDescent="0.25">
      <c r="A61" s="15" t="s">
        <v>213</v>
      </c>
      <c r="B61" s="8" t="s">
        <v>147</v>
      </c>
      <c r="C61" s="29" t="s">
        <v>79</v>
      </c>
      <c r="D61" s="29" t="s">
        <v>81</v>
      </c>
      <c r="E61" s="29"/>
      <c r="F61" s="30"/>
      <c r="G61" s="30"/>
      <c r="H61" s="9" t="s">
        <v>217</v>
      </c>
      <c r="I61" s="31"/>
      <c r="J61" s="8" t="s">
        <v>23</v>
      </c>
      <c r="K61" s="31"/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1">
        <v>0</v>
      </c>
      <c r="AV61" s="32"/>
      <c r="AW61" s="29"/>
      <c r="AX61" s="33"/>
      <c r="BF61" s="27"/>
    </row>
    <row r="62" spans="1:58" s="20" customFormat="1" x14ac:dyDescent="0.25">
      <c r="A62" s="15" t="s">
        <v>213</v>
      </c>
      <c r="B62" s="8" t="s">
        <v>148</v>
      </c>
      <c r="C62" s="29" t="s">
        <v>50</v>
      </c>
      <c r="D62" s="29" t="s">
        <v>82</v>
      </c>
      <c r="E62" s="29"/>
      <c r="F62" s="30"/>
      <c r="G62" s="30"/>
      <c r="H62" s="9" t="s">
        <v>218</v>
      </c>
      <c r="I62" s="31"/>
      <c r="J62" s="8" t="s">
        <v>83</v>
      </c>
      <c r="K62" s="31"/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32"/>
      <c r="AW62" s="29"/>
      <c r="AX62" s="33"/>
      <c r="BF62" s="27"/>
    </row>
    <row r="63" spans="1:58" s="20" customFormat="1" x14ac:dyDescent="0.25">
      <c r="A63" s="15" t="s">
        <v>213</v>
      </c>
      <c r="B63" s="8" t="s">
        <v>149</v>
      </c>
      <c r="C63" s="29" t="s">
        <v>49</v>
      </c>
      <c r="D63" s="29" t="s">
        <v>33</v>
      </c>
      <c r="E63" s="29"/>
      <c r="F63" s="30"/>
      <c r="G63" s="30"/>
      <c r="H63" s="9" t="s">
        <v>219</v>
      </c>
      <c r="I63" s="31"/>
      <c r="J63" s="8" t="s">
        <v>77</v>
      </c>
      <c r="K63" s="31"/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14250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14250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14250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14250</v>
      </c>
      <c r="AT63" s="11">
        <v>0</v>
      </c>
      <c r="AU63" s="11">
        <v>0</v>
      </c>
      <c r="AV63" s="32"/>
      <c r="AW63" s="29"/>
      <c r="AX63" s="33"/>
      <c r="BF63" s="27"/>
    </row>
    <row r="64" spans="1:58" s="20" customFormat="1" x14ac:dyDescent="0.25">
      <c r="A64" s="15" t="s">
        <v>213</v>
      </c>
      <c r="B64" s="8" t="s">
        <v>150</v>
      </c>
      <c r="C64" s="29" t="s">
        <v>50</v>
      </c>
      <c r="D64" s="29" t="s">
        <v>225</v>
      </c>
      <c r="E64" s="29"/>
      <c r="F64" s="30"/>
      <c r="G64" s="30"/>
      <c r="H64" s="9" t="s">
        <v>220</v>
      </c>
      <c r="I64" s="31"/>
      <c r="J64" s="31" t="s">
        <v>23</v>
      </c>
      <c r="K64" s="31"/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32"/>
      <c r="AW64" s="29"/>
      <c r="AX64" s="33"/>
      <c r="BF64" s="27"/>
    </row>
    <row r="65" spans="1:58" s="20" customFormat="1" x14ac:dyDescent="0.25">
      <c r="A65" s="15" t="s">
        <v>213</v>
      </c>
      <c r="B65" s="8" t="s">
        <v>151</v>
      </c>
      <c r="C65" s="29" t="s">
        <v>49</v>
      </c>
      <c r="D65" s="29" t="s">
        <v>33</v>
      </c>
      <c r="E65" s="29"/>
      <c r="F65" s="30"/>
      <c r="G65" s="30"/>
      <c r="H65" s="9" t="s">
        <v>221</v>
      </c>
      <c r="I65" s="31"/>
      <c r="J65" s="31" t="s">
        <v>23</v>
      </c>
      <c r="K65" s="31"/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  <c r="AV65" s="32"/>
      <c r="AW65" s="29"/>
      <c r="AX65" s="33"/>
      <c r="BF65" s="27"/>
    </row>
    <row r="66" spans="1:58" s="20" customFormat="1" x14ac:dyDescent="0.25">
      <c r="A66" s="15" t="s">
        <v>213</v>
      </c>
      <c r="B66" s="8" t="s">
        <v>152</v>
      </c>
      <c r="C66" s="29" t="s">
        <v>79</v>
      </c>
      <c r="D66" s="29" t="s">
        <v>33</v>
      </c>
      <c r="E66" s="29"/>
      <c r="F66" s="30"/>
      <c r="G66" s="30"/>
      <c r="H66" s="9" t="s">
        <v>222</v>
      </c>
      <c r="I66" s="31"/>
      <c r="J66" s="31" t="s">
        <v>23</v>
      </c>
      <c r="K66" s="31"/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1">
        <v>0</v>
      </c>
      <c r="AV66" s="32"/>
      <c r="AW66" s="29"/>
      <c r="AX66" s="33"/>
      <c r="BF66" s="27"/>
    </row>
    <row r="67" spans="1:58" s="20" customFormat="1" x14ac:dyDescent="0.25">
      <c r="A67" s="15" t="s">
        <v>213</v>
      </c>
      <c r="B67" s="8" t="s">
        <v>153</v>
      </c>
      <c r="C67" s="29" t="s">
        <v>49</v>
      </c>
      <c r="D67" s="29" t="s">
        <v>225</v>
      </c>
      <c r="E67" s="29"/>
      <c r="F67" s="30"/>
      <c r="G67" s="30"/>
      <c r="H67" s="9" t="s">
        <v>223</v>
      </c>
      <c r="I67" s="31"/>
      <c r="J67" s="31" t="s">
        <v>23</v>
      </c>
      <c r="K67" s="31"/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  <c r="AV67" s="32"/>
      <c r="AW67" s="29"/>
      <c r="AX67" s="33"/>
      <c r="BF67" s="27"/>
    </row>
    <row r="68" spans="1:58" s="20" customFormat="1" x14ac:dyDescent="0.25">
      <c r="A68" s="15" t="s">
        <v>213</v>
      </c>
      <c r="B68" s="8" t="s">
        <v>154</v>
      </c>
      <c r="C68" s="29" t="s">
        <v>79</v>
      </c>
      <c r="D68" s="29" t="s">
        <v>225</v>
      </c>
      <c r="E68" s="29"/>
      <c r="F68" s="30"/>
      <c r="G68" s="30"/>
      <c r="H68" s="9" t="s">
        <v>221</v>
      </c>
      <c r="I68" s="31"/>
      <c r="J68" s="8" t="s">
        <v>83</v>
      </c>
      <c r="K68" s="31"/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  <c r="AT68" s="11">
        <v>0</v>
      </c>
      <c r="AU68" s="11">
        <v>0</v>
      </c>
      <c r="AV68" s="32"/>
      <c r="AW68" s="29"/>
      <c r="AX68" s="33"/>
      <c r="BF68" s="27"/>
    </row>
    <row r="69" spans="1:58" s="20" customFormat="1" x14ac:dyDescent="0.25">
      <c r="A69" s="8" t="s">
        <v>210</v>
      </c>
      <c r="B69" s="8" t="s">
        <v>155</v>
      </c>
      <c r="C69" s="29" t="s">
        <v>50</v>
      </c>
      <c r="D69" s="29" t="s">
        <v>81</v>
      </c>
      <c r="E69" s="29"/>
      <c r="F69" s="30"/>
      <c r="G69" s="30"/>
      <c r="H69" s="9" t="s">
        <v>222</v>
      </c>
      <c r="I69" s="31"/>
      <c r="J69" s="8" t="s">
        <v>83</v>
      </c>
      <c r="K69" s="31"/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0</v>
      </c>
      <c r="AV69" s="32"/>
      <c r="AW69" s="29"/>
      <c r="AX69" s="33"/>
      <c r="BF69" s="27"/>
    </row>
    <row r="70" spans="1:58" x14ac:dyDescent="0.25">
      <c r="A70" s="8" t="s">
        <v>211</v>
      </c>
      <c r="B70" s="8" t="s">
        <v>156</v>
      </c>
      <c r="C70" s="9" t="s">
        <v>50</v>
      </c>
      <c r="D70" s="9" t="s">
        <v>81</v>
      </c>
      <c r="E70" s="9"/>
      <c r="H70" s="9" t="s">
        <v>223</v>
      </c>
      <c r="J70" s="8" t="s">
        <v>77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3"/>
      <c r="AW70" s="9"/>
      <c r="AX70" s="14"/>
      <c r="BF70" s="27"/>
    </row>
    <row r="71" spans="1:58" x14ac:dyDescent="0.25">
      <c r="A71" s="8" t="s">
        <v>212</v>
      </c>
      <c r="B71" s="8" t="s">
        <v>157</v>
      </c>
      <c r="C71" s="9" t="s">
        <v>79</v>
      </c>
      <c r="D71" s="9" t="s">
        <v>81</v>
      </c>
      <c r="E71" s="9"/>
      <c r="H71" s="9" t="s">
        <v>221</v>
      </c>
      <c r="J71" s="8" t="s">
        <v>77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  <c r="AT71" s="11">
        <v>0</v>
      </c>
      <c r="AU71" s="11">
        <v>0</v>
      </c>
      <c r="AV71" s="13"/>
      <c r="AW71" s="9"/>
      <c r="AX71" s="14"/>
      <c r="BF71" s="27"/>
    </row>
    <row r="72" spans="1:58" x14ac:dyDescent="0.25">
      <c r="A72" s="8" t="s">
        <v>199</v>
      </c>
      <c r="B72" s="8" t="s">
        <v>158</v>
      </c>
      <c r="C72" s="9" t="s">
        <v>50</v>
      </c>
      <c r="D72" s="9" t="s">
        <v>82</v>
      </c>
      <c r="E72" s="9"/>
      <c r="H72" s="9" t="s">
        <v>222</v>
      </c>
      <c r="J72" s="8" t="s">
        <v>23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33333.33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33333.33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33333.33</v>
      </c>
      <c r="AK72" s="11">
        <v>0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1">
        <v>0</v>
      </c>
      <c r="AV72" s="13"/>
      <c r="AW72" s="9"/>
      <c r="AX72" s="14"/>
      <c r="BF72" s="27"/>
    </row>
    <row r="73" spans="1:58" x14ac:dyDescent="0.25">
      <c r="A73" s="8" t="s">
        <v>200</v>
      </c>
      <c r="B73" s="8" t="s">
        <v>159</v>
      </c>
      <c r="C73" s="29" t="s">
        <v>51</v>
      </c>
      <c r="D73" s="9" t="s">
        <v>82</v>
      </c>
      <c r="E73" s="29"/>
      <c r="F73" s="30"/>
      <c r="G73" s="30"/>
      <c r="H73" s="9" t="s">
        <v>223</v>
      </c>
      <c r="I73" s="31"/>
      <c r="J73" s="8" t="s">
        <v>83</v>
      </c>
      <c r="K73" s="31"/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8333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8333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8333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>
        <v>0</v>
      </c>
      <c r="AU73" s="11">
        <v>0</v>
      </c>
      <c r="AV73" s="32"/>
      <c r="AW73" s="29"/>
      <c r="AX73" s="33"/>
      <c r="BF73" s="27"/>
    </row>
    <row r="74" spans="1:58" x14ac:dyDescent="0.25">
      <c r="A74" s="8" t="s">
        <v>201</v>
      </c>
      <c r="B74" s="8" t="s">
        <v>160</v>
      </c>
      <c r="C74" s="29" t="s">
        <v>50</v>
      </c>
      <c r="D74" s="9" t="s">
        <v>225</v>
      </c>
      <c r="E74" s="29"/>
      <c r="F74" s="30"/>
      <c r="G74" s="30"/>
      <c r="H74" s="9" t="s">
        <v>221</v>
      </c>
      <c r="I74" s="31"/>
      <c r="J74" s="8" t="s">
        <v>77</v>
      </c>
      <c r="K74" s="31"/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16666.669999999998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16666.669999999998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16666.669999999998</v>
      </c>
      <c r="AK74" s="11">
        <v>0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1">
        <v>0</v>
      </c>
      <c r="AV74" s="32"/>
      <c r="AW74" s="29"/>
      <c r="AX74" s="33"/>
      <c r="BF74" s="27"/>
    </row>
    <row r="75" spans="1:58" x14ac:dyDescent="0.25">
      <c r="A75" s="8" t="s">
        <v>202</v>
      </c>
      <c r="B75" s="8" t="s">
        <v>161</v>
      </c>
      <c r="C75" s="9" t="s">
        <v>78</v>
      </c>
      <c r="D75" s="9" t="s">
        <v>225</v>
      </c>
      <c r="E75" s="9"/>
      <c r="H75" s="9" t="s">
        <v>215</v>
      </c>
      <c r="J75" s="31" t="s">
        <v>23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25000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25000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25000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>
        <v>0</v>
      </c>
      <c r="AT75" s="11">
        <v>0</v>
      </c>
      <c r="AU75" s="11">
        <v>0</v>
      </c>
      <c r="AV75" s="13"/>
      <c r="AW75" s="9"/>
      <c r="AX75" s="14"/>
      <c r="BF75" s="27"/>
    </row>
    <row r="76" spans="1:58" x14ac:dyDescent="0.25">
      <c r="A76" s="8" t="s">
        <v>203</v>
      </c>
      <c r="B76" s="8" t="s">
        <v>162</v>
      </c>
      <c r="C76" s="9" t="s">
        <v>78</v>
      </c>
      <c r="D76" s="9" t="s">
        <v>33</v>
      </c>
      <c r="E76" s="9"/>
      <c r="H76" s="9" t="s">
        <v>216</v>
      </c>
      <c r="J76" s="31" t="s">
        <v>23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8333.33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8333.33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8333.33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1">
        <v>0</v>
      </c>
      <c r="AV76" s="13"/>
      <c r="AW76" s="9"/>
      <c r="AX76" s="14"/>
      <c r="BF76" s="27"/>
    </row>
    <row r="77" spans="1:58" x14ac:dyDescent="0.25">
      <c r="A77" s="8" t="s">
        <v>204</v>
      </c>
      <c r="B77" s="8" t="s">
        <v>163</v>
      </c>
      <c r="C77" s="9" t="s">
        <v>48</v>
      </c>
      <c r="D77" s="29" t="s">
        <v>33</v>
      </c>
      <c r="E77" s="9"/>
      <c r="H77" s="9" t="s">
        <v>217</v>
      </c>
      <c r="J77" s="31" t="s">
        <v>23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20000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20000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20000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>
        <v>0</v>
      </c>
      <c r="AU77" s="11">
        <v>0</v>
      </c>
      <c r="AV77" s="13"/>
      <c r="AW77" s="9"/>
      <c r="AX77" s="14"/>
      <c r="BF77" s="27"/>
    </row>
    <row r="78" spans="1:58" x14ac:dyDescent="0.25">
      <c r="A78" s="8" t="s">
        <v>205</v>
      </c>
      <c r="B78" s="8" t="s">
        <v>164</v>
      </c>
      <c r="C78" s="29" t="s">
        <v>48</v>
      </c>
      <c r="D78" s="29" t="s">
        <v>81</v>
      </c>
      <c r="E78" s="29"/>
      <c r="F78" s="30"/>
      <c r="G78" s="30"/>
      <c r="H78" s="9" t="s">
        <v>218</v>
      </c>
      <c r="I78" s="31"/>
      <c r="J78" s="31" t="s">
        <v>23</v>
      </c>
      <c r="K78" s="31"/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5000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5000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0</v>
      </c>
      <c r="AU78" s="11">
        <v>0</v>
      </c>
      <c r="AV78" s="32"/>
      <c r="AW78" s="29"/>
      <c r="AX78" s="33"/>
      <c r="BF78" s="27"/>
    </row>
    <row r="79" spans="1:58" x14ac:dyDescent="0.25">
      <c r="A79" s="8" t="s">
        <v>206</v>
      </c>
      <c r="B79" s="8" t="s">
        <v>165</v>
      </c>
      <c r="C79" s="29" t="s">
        <v>48</v>
      </c>
      <c r="D79" s="29" t="s">
        <v>82</v>
      </c>
      <c r="E79" s="29"/>
      <c r="F79" s="30"/>
      <c r="G79" s="30"/>
      <c r="H79" s="9" t="s">
        <v>219</v>
      </c>
      <c r="I79" s="31"/>
      <c r="J79" s="8" t="s">
        <v>83</v>
      </c>
      <c r="K79" s="31"/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2500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2500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2500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>
        <v>2500</v>
      </c>
      <c r="AT79" s="11">
        <v>0</v>
      </c>
      <c r="AU79" s="11">
        <v>0</v>
      </c>
      <c r="AV79" s="32"/>
      <c r="AW79" s="29"/>
      <c r="AX79" s="33"/>
      <c r="BF79" s="27"/>
    </row>
    <row r="80" spans="1:58" x14ac:dyDescent="0.25">
      <c r="A80" s="8" t="s">
        <v>207</v>
      </c>
      <c r="B80" s="8" t="s">
        <v>166</v>
      </c>
      <c r="C80" s="9" t="s">
        <v>78</v>
      </c>
      <c r="D80" s="29" t="s">
        <v>33</v>
      </c>
      <c r="E80" s="9"/>
      <c r="H80" s="9" t="s">
        <v>220</v>
      </c>
      <c r="J80" s="8" t="s">
        <v>83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15000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15000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15000</v>
      </c>
      <c r="AK80" s="11">
        <v>0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1">
        <v>0</v>
      </c>
      <c r="AS80" s="11">
        <v>0</v>
      </c>
      <c r="AT80" s="11">
        <v>0</v>
      </c>
      <c r="AU80" s="11">
        <v>0</v>
      </c>
      <c r="AV80" s="13"/>
      <c r="AW80" s="9"/>
      <c r="AX80" s="14"/>
      <c r="BF80" s="27"/>
    </row>
    <row r="81" spans="1:58" x14ac:dyDescent="0.25">
      <c r="A81" s="8" t="s">
        <v>208</v>
      </c>
      <c r="B81" s="8" t="s">
        <v>167</v>
      </c>
      <c r="C81" s="29" t="s">
        <v>78</v>
      </c>
      <c r="D81" s="29" t="s">
        <v>225</v>
      </c>
      <c r="E81" s="29"/>
      <c r="F81" s="30"/>
      <c r="G81" s="30"/>
      <c r="H81" s="9" t="s">
        <v>221</v>
      </c>
      <c r="I81" s="31"/>
      <c r="J81" s="8" t="s">
        <v>77</v>
      </c>
      <c r="K81" s="31"/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8333.33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8333.33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8333.33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  <c r="AT81" s="11">
        <v>0</v>
      </c>
      <c r="AU81" s="11">
        <v>0</v>
      </c>
      <c r="AV81" s="32"/>
      <c r="AW81" s="29"/>
      <c r="AX81" s="33"/>
      <c r="BF81" s="27"/>
    </row>
    <row r="82" spans="1:58" x14ac:dyDescent="0.25">
      <c r="A82" s="8" t="s">
        <v>209</v>
      </c>
      <c r="B82" s="8" t="s">
        <v>168</v>
      </c>
      <c r="C82" s="9" t="s">
        <v>84</v>
      </c>
      <c r="D82" s="29" t="s">
        <v>33</v>
      </c>
      <c r="E82" s="9"/>
      <c r="H82" s="9" t="s">
        <v>215</v>
      </c>
      <c r="J82" s="8" t="s">
        <v>77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6666.67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6666.67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6666.67</v>
      </c>
      <c r="AK82" s="11">
        <v>0</v>
      </c>
      <c r="AL82" s="11">
        <v>0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0</v>
      </c>
      <c r="AT82" s="11">
        <v>0</v>
      </c>
      <c r="AU82" s="11">
        <v>0</v>
      </c>
      <c r="AV82" s="13"/>
      <c r="AW82" s="9"/>
      <c r="AX82" s="14"/>
      <c r="BF82" s="27"/>
    </row>
    <row r="83" spans="1:58" x14ac:dyDescent="0.25">
      <c r="A83" s="8" t="s">
        <v>210</v>
      </c>
      <c r="B83" s="8" t="s">
        <v>169</v>
      </c>
      <c r="C83" s="29" t="s">
        <v>84</v>
      </c>
      <c r="D83" s="29" t="s">
        <v>33</v>
      </c>
      <c r="E83" s="29"/>
      <c r="F83" s="30"/>
      <c r="G83" s="30"/>
      <c r="H83" s="9" t="s">
        <v>216</v>
      </c>
      <c r="I83" s="31"/>
      <c r="J83" s="8" t="s">
        <v>23</v>
      </c>
      <c r="K83" s="31"/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5000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5000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5000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>
        <v>0</v>
      </c>
      <c r="AT83" s="11">
        <v>0</v>
      </c>
      <c r="AU83" s="11">
        <v>0</v>
      </c>
      <c r="AV83" s="32"/>
      <c r="AW83" s="29"/>
      <c r="AX83" s="33"/>
      <c r="BF83" s="27"/>
    </row>
    <row r="84" spans="1:58" x14ac:dyDescent="0.25">
      <c r="A84" s="8" t="s">
        <v>211</v>
      </c>
      <c r="B84" s="8" t="s">
        <v>170</v>
      </c>
      <c r="C84" s="29" t="s">
        <v>84</v>
      </c>
      <c r="D84" s="29" t="s">
        <v>225</v>
      </c>
      <c r="E84" s="29"/>
      <c r="F84" s="30"/>
      <c r="G84" s="30"/>
      <c r="H84" s="9" t="s">
        <v>217</v>
      </c>
      <c r="I84" s="31"/>
      <c r="J84" s="8" t="s">
        <v>83</v>
      </c>
      <c r="K84" s="31"/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5000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5000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5000</v>
      </c>
      <c r="AK84" s="11">
        <v>0</v>
      </c>
      <c r="AL84" s="11">
        <v>0</v>
      </c>
      <c r="AM84" s="11">
        <v>0</v>
      </c>
      <c r="AN84" s="11">
        <v>0</v>
      </c>
      <c r="AO84" s="11">
        <v>0</v>
      </c>
      <c r="AP84" s="11">
        <v>0</v>
      </c>
      <c r="AQ84" s="11">
        <v>0</v>
      </c>
      <c r="AR84" s="11">
        <v>0</v>
      </c>
      <c r="AS84" s="11">
        <v>0</v>
      </c>
      <c r="AT84" s="11">
        <v>0</v>
      </c>
      <c r="AU84" s="11">
        <v>0</v>
      </c>
      <c r="AV84" s="32"/>
      <c r="AW84" s="29"/>
      <c r="AX84" s="33"/>
      <c r="BF84" s="27"/>
    </row>
    <row r="85" spans="1:58" x14ac:dyDescent="0.25">
      <c r="A85" s="8" t="s">
        <v>212</v>
      </c>
      <c r="B85" s="8" t="s">
        <v>171</v>
      </c>
      <c r="C85" s="29" t="s">
        <v>79</v>
      </c>
      <c r="D85" s="29" t="s">
        <v>225</v>
      </c>
      <c r="E85" s="29"/>
      <c r="F85" s="30"/>
      <c r="G85" s="30"/>
      <c r="H85" s="9" t="s">
        <v>218</v>
      </c>
      <c r="I85" s="31"/>
      <c r="J85" s="8" t="s">
        <v>77</v>
      </c>
      <c r="K85" s="31"/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5000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5000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5000</v>
      </c>
      <c r="AK85" s="11">
        <v>0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  <c r="AT85" s="11">
        <v>0</v>
      </c>
      <c r="AU85" s="11">
        <v>0</v>
      </c>
      <c r="AV85" s="32"/>
      <c r="AW85" s="29"/>
      <c r="AX85" s="33"/>
      <c r="BF85" s="27"/>
    </row>
    <row r="86" spans="1:58" x14ac:dyDescent="0.25">
      <c r="A86" s="15" t="s">
        <v>213</v>
      </c>
      <c r="B86" s="8" t="s">
        <v>172</v>
      </c>
      <c r="C86" s="29" t="s">
        <v>79</v>
      </c>
      <c r="D86" s="29" t="s">
        <v>81</v>
      </c>
      <c r="E86" s="29"/>
      <c r="F86" s="30"/>
      <c r="G86" s="30"/>
      <c r="H86" s="9" t="s">
        <v>219</v>
      </c>
      <c r="I86" s="31"/>
      <c r="J86" s="31" t="s">
        <v>23</v>
      </c>
      <c r="K86" s="31"/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3333.33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3333.33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3333.33</v>
      </c>
      <c r="AK86" s="11">
        <v>0</v>
      </c>
      <c r="AL86" s="11">
        <v>0</v>
      </c>
      <c r="AM86" s="11">
        <v>0</v>
      </c>
      <c r="AN86" s="11">
        <v>0</v>
      </c>
      <c r="AO86" s="11">
        <v>0</v>
      </c>
      <c r="AP86" s="11">
        <v>0</v>
      </c>
      <c r="AQ86" s="11">
        <v>0</v>
      </c>
      <c r="AR86" s="11">
        <v>0</v>
      </c>
      <c r="AS86" s="11">
        <v>0</v>
      </c>
      <c r="AT86" s="11">
        <v>0</v>
      </c>
      <c r="AU86" s="11">
        <v>0</v>
      </c>
      <c r="AV86" s="32"/>
      <c r="AW86" s="29"/>
      <c r="AX86" s="33"/>
      <c r="BF86" s="27"/>
    </row>
    <row r="87" spans="1:58" x14ac:dyDescent="0.25">
      <c r="A87" s="15" t="s">
        <v>213</v>
      </c>
      <c r="B87" s="8" t="s">
        <v>173</v>
      </c>
      <c r="C87" s="29" t="s">
        <v>79</v>
      </c>
      <c r="D87" s="9" t="s">
        <v>81</v>
      </c>
      <c r="E87" s="29"/>
      <c r="F87" s="30"/>
      <c r="G87" s="30"/>
      <c r="H87" s="9" t="s">
        <v>220</v>
      </c>
      <c r="I87" s="31"/>
      <c r="J87" s="31" t="s">
        <v>23</v>
      </c>
      <c r="K87" s="31"/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2500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2500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2500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>
        <v>2500</v>
      </c>
      <c r="AT87" s="11">
        <v>0</v>
      </c>
      <c r="AU87" s="11">
        <v>0</v>
      </c>
      <c r="AV87" s="32"/>
      <c r="AW87" s="29"/>
      <c r="AX87" s="33"/>
      <c r="BF87" s="27"/>
    </row>
    <row r="88" spans="1:58" x14ac:dyDescent="0.25">
      <c r="A88" s="15" t="s">
        <v>213</v>
      </c>
      <c r="B88" s="8" t="s">
        <v>174</v>
      </c>
      <c r="C88" s="29" t="s">
        <v>80</v>
      </c>
      <c r="D88" s="9" t="s">
        <v>81</v>
      </c>
      <c r="E88" s="29"/>
      <c r="F88" s="30"/>
      <c r="G88" s="30"/>
      <c r="H88" s="9" t="s">
        <v>215</v>
      </c>
      <c r="I88" s="31"/>
      <c r="J88" s="31" t="s">
        <v>23</v>
      </c>
      <c r="K88" s="31"/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3333.33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3333.33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3333.33</v>
      </c>
      <c r="AK88" s="11">
        <v>0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  <c r="AV88" s="32"/>
      <c r="AW88" s="29"/>
      <c r="AX88" s="33"/>
      <c r="BF88" s="27"/>
    </row>
    <row r="89" spans="1:58" x14ac:dyDescent="0.25">
      <c r="A89" s="15" t="s">
        <v>213</v>
      </c>
      <c r="B89" s="8" t="s">
        <v>175</v>
      </c>
      <c r="C89" s="29" t="s">
        <v>80</v>
      </c>
      <c r="D89" s="9" t="s">
        <v>82</v>
      </c>
      <c r="E89" s="29"/>
      <c r="F89" s="30"/>
      <c r="G89" s="30"/>
      <c r="H89" s="9" t="s">
        <v>216</v>
      </c>
      <c r="I89" s="31"/>
      <c r="J89" s="31" t="s">
        <v>23</v>
      </c>
      <c r="K89" s="31"/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2500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2500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2500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>
        <v>0</v>
      </c>
      <c r="AT89" s="11">
        <v>0</v>
      </c>
      <c r="AU89" s="11">
        <v>0</v>
      </c>
      <c r="AV89" s="32"/>
      <c r="AW89" s="29"/>
      <c r="AX89" s="33"/>
      <c r="BF89" s="27"/>
    </row>
    <row r="90" spans="1:58" x14ac:dyDescent="0.25">
      <c r="A90" s="15" t="s">
        <v>213</v>
      </c>
      <c r="B90" s="8" t="s">
        <v>176</v>
      </c>
      <c r="C90" s="9" t="s">
        <v>48</v>
      </c>
      <c r="D90" s="9" t="s">
        <v>82</v>
      </c>
      <c r="E90" s="9"/>
      <c r="H90" s="9" t="s">
        <v>217</v>
      </c>
      <c r="J90" s="8" t="s">
        <v>83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50000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50000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1">
        <v>0</v>
      </c>
      <c r="AS90" s="11">
        <v>0</v>
      </c>
      <c r="AT90" s="11">
        <v>0</v>
      </c>
      <c r="AU90" s="11">
        <v>0</v>
      </c>
      <c r="AV90" s="13"/>
      <c r="AW90" s="9"/>
      <c r="AX90" s="14"/>
      <c r="BF90" s="27"/>
    </row>
    <row r="91" spans="1:58" x14ac:dyDescent="0.25">
      <c r="A91" s="15" t="s">
        <v>213</v>
      </c>
      <c r="B91" s="8" t="s">
        <v>177</v>
      </c>
      <c r="C91" s="9" t="s">
        <v>49</v>
      </c>
      <c r="D91" s="9" t="s">
        <v>225</v>
      </c>
      <c r="E91" s="9"/>
      <c r="H91" s="9" t="s">
        <v>218</v>
      </c>
      <c r="J91" s="8" t="s">
        <v>83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>
        <v>0</v>
      </c>
      <c r="AT91" s="11">
        <v>0</v>
      </c>
      <c r="AU91" s="11">
        <v>0</v>
      </c>
      <c r="AV91" s="13"/>
      <c r="AW91" s="9"/>
      <c r="AX91" s="14"/>
      <c r="BF91" s="27"/>
    </row>
    <row r="92" spans="1:58" x14ac:dyDescent="0.25">
      <c r="A92" s="15" t="s">
        <v>213</v>
      </c>
      <c r="B92" s="8" t="s">
        <v>178</v>
      </c>
      <c r="C92" s="29" t="s">
        <v>49</v>
      </c>
      <c r="D92" s="9" t="s">
        <v>225</v>
      </c>
      <c r="E92" s="29"/>
      <c r="F92" s="30"/>
      <c r="G92" s="30"/>
      <c r="H92" s="9" t="s">
        <v>219</v>
      </c>
      <c r="I92" s="31"/>
      <c r="J92" s="8" t="s">
        <v>77</v>
      </c>
      <c r="K92" s="31"/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11">
        <v>0</v>
      </c>
      <c r="AS92" s="11">
        <v>0</v>
      </c>
      <c r="AT92" s="11">
        <v>0</v>
      </c>
      <c r="AU92" s="11">
        <v>0</v>
      </c>
      <c r="AV92" s="32"/>
      <c r="AW92" s="29"/>
      <c r="AX92" s="33"/>
      <c r="BF92" s="27"/>
    </row>
    <row r="93" spans="1:58" x14ac:dyDescent="0.25">
      <c r="A93" s="15" t="s">
        <v>213</v>
      </c>
      <c r="B93" s="8" t="s">
        <v>179</v>
      </c>
      <c r="C93" s="29" t="s">
        <v>79</v>
      </c>
      <c r="D93" s="9" t="s">
        <v>33</v>
      </c>
      <c r="E93" s="29"/>
      <c r="F93" s="30"/>
      <c r="G93" s="30"/>
      <c r="H93" s="9" t="s">
        <v>220</v>
      </c>
      <c r="I93" s="31"/>
      <c r="J93" s="8" t="s">
        <v>77</v>
      </c>
      <c r="K93" s="31"/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>
        <v>0</v>
      </c>
      <c r="AT93" s="11">
        <v>0</v>
      </c>
      <c r="AU93" s="11">
        <v>0</v>
      </c>
      <c r="AV93" s="32"/>
      <c r="AW93" s="29"/>
      <c r="AX93" s="33"/>
      <c r="BF93" s="27"/>
    </row>
    <row r="94" spans="1:58" x14ac:dyDescent="0.25">
      <c r="A94" s="15" t="s">
        <v>213</v>
      </c>
      <c r="B94" s="8" t="s">
        <v>180</v>
      </c>
      <c r="C94" s="29" t="s">
        <v>49</v>
      </c>
      <c r="D94" s="29" t="s">
        <v>33</v>
      </c>
      <c r="E94" s="29"/>
      <c r="F94" s="30"/>
      <c r="G94" s="30"/>
      <c r="H94" s="9" t="s">
        <v>221</v>
      </c>
      <c r="I94" s="31"/>
      <c r="J94" s="8" t="s">
        <v>23</v>
      </c>
      <c r="K94" s="31"/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1">
        <v>0</v>
      </c>
      <c r="AP94" s="11">
        <v>0</v>
      </c>
      <c r="AQ94" s="11">
        <v>0</v>
      </c>
      <c r="AR94" s="11">
        <v>0</v>
      </c>
      <c r="AS94" s="11">
        <v>0</v>
      </c>
      <c r="AT94" s="11">
        <v>0</v>
      </c>
      <c r="AU94" s="11">
        <v>0</v>
      </c>
      <c r="AV94" s="32"/>
      <c r="AW94" s="29"/>
      <c r="AX94" s="33"/>
      <c r="BF94" s="27"/>
    </row>
    <row r="95" spans="1:58" x14ac:dyDescent="0.25">
      <c r="A95" s="15" t="s">
        <v>213</v>
      </c>
      <c r="B95" s="8" t="s">
        <v>181</v>
      </c>
      <c r="C95" s="29" t="s">
        <v>79</v>
      </c>
      <c r="D95" s="29" t="s">
        <v>81</v>
      </c>
      <c r="E95" s="29"/>
      <c r="F95" s="30"/>
      <c r="G95" s="30"/>
      <c r="H95" s="9" t="s">
        <v>216</v>
      </c>
      <c r="I95" s="31"/>
      <c r="J95" s="8" t="s">
        <v>83</v>
      </c>
      <c r="K95" s="31"/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>
        <v>0</v>
      </c>
      <c r="AT95" s="11">
        <v>0</v>
      </c>
      <c r="AU95" s="11">
        <v>0</v>
      </c>
      <c r="AV95" s="32"/>
      <c r="AW95" s="29"/>
      <c r="AX95" s="33"/>
      <c r="BF95" s="27"/>
    </row>
    <row r="96" spans="1:58" x14ac:dyDescent="0.25">
      <c r="A96" s="15" t="s">
        <v>213</v>
      </c>
      <c r="B96" s="8" t="s">
        <v>182</v>
      </c>
      <c r="C96" s="29" t="s">
        <v>79</v>
      </c>
      <c r="D96" s="29" t="s">
        <v>82</v>
      </c>
      <c r="E96" s="29"/>
      <c r="F96" s="30"/>
      <c r="G96" s="30"/>
      <c r="H96" s="9" t="s">
        <v>217</v>
      </c>
      <c r="I96" s="31"/>
      <c r="J96" s="8" t="s">
        <v>77</v>
      </c>
      <c r="K96" s="31"/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1">
        <v>0</v>
      </c>
      <c r="AP96" s="11">
        <v>0</v>
      </c>
      <c r="AQ96" s="11">
        <v>0</v>
      </c>
      <c r="AR96" s="11">
        <v>0</v>
      </c>
      <c r="AS96" s="11">
        <v>0</v>
      </c>
      <c r="AT96" s="11">
        <v>0</v>
      </c>
      <c r="AU96" s="11">
        <v>0</v>
      </c>
      <c r="AV96" s="32"/>
      <c r="AW96" s="29"/>
      <c r="AX96" s="33"/>
      <c r="BF96" s="27"/>
    </row>
    <row r="97" spans="1:58" x14ac:dyDescent="0.25">
      <c r="A97" s="15" t="s">
        <v>213</v>
      </c>
      <c r="B97" s="8" t="s">
        <v>183</v>
      </c>
      <c r="C97" s="9" t="s">
        <v>79</v>
      </c>
      <c r="D97" s="9" t="s">
        <v>81</v>
      </c>
      <c r="E97" s="9"/>
      <c r="H97" s="9" t="s">
        <v>218</v>
      </c>
      <c r="J97" s="31" t="s">
        <v>23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  <c r="AT97" s="11">
        <v>0</v>
      </c>
      <c r="AU97" s="11">
        <v>0</v>
      </c>
      <c r="AV97" s="13"/>
      <c r="AW97" s="9"/>
      <c r="AX97" s="14"/>
      <c r="BF97" s="27"/>
    </row>
    <row r="98" spans="1:58" x14ac:dyDescent="0.25">
      <c r="A98" s="15" t="s">
        <v>213</v>
      </c>
      <c r="B98" s="8" t="s">
        <v>184</v>
      </c>
      <c r="C98" s="9" t="s">
        <v>79</v>
      </c>
      <c r="D98" s="9" t="s">
        <v>81</v>
      </c>
      <c r="E98" s="9"/>
      <c r="H98" s="9" t="s">
        <v>219</v>
      </c>
      <c r="J98" s="31" t="s">
        <v>23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1500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1500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1500</v>
      </c>
      <c r="AK98" s="11">
        <v>0</v>
      </c>
      <c r="AL98" s="11">
        <v>0</v>
      </c>
      <c r="AM98" s="11">
        <v>0</v>
      </c>
      <c r="AN98" s="11">
        <v>0</v>
      </c>
      <c r="AO98" s="11">
        <v>0</v>
      </c>
      <c r="AP98" s="11">
        <v>0</v>
      </c>
      <c r="AQ98" s="11">
        <v>0</v>
      </c>
      <c r="AR98" s="11">
        <v>0</v>
      </c>
      <c r="AS98" s="11">
        <v>1500</v>
      </c>
      <c r="AT98" s="11">
        <v>0</v>
      </c>
      <c r="AU98" s="11">
        <v>0</v>
      </c>
      <c r="AV98" s="13"/>
      <c r="AW98" s="9"/>
      <c r="AX98" s="14"/>
      <c r="BA98" s="16"/>
      <c r="BF98" s="27"/>
    </row>
    <row r="99" spans="1:58" x14ac:dyDescent="0.25">
      <c r="A99" s="15" t="s">
        <v>213</v>
      </c>
      <c r="B99" s="8" t="s">
        <v>185</v>
      </c>
      <c r="C99" s="29" t="s">
        <v>48</v>
      </c>
      <c r="D99" s="9" t="s">
        <v>82</v>
      </c>
      <c r="E99" s="29"/>
      <c r="F99" s="30"/>
      <c r="G99" s="30"/>
      <c r="H99" s="9" t="s">
        <v>220</v>
      </c>
      <c r="I99" s="31"/>
      <c r="J99" s="31" t="s">
        <v>23</v>
      </c>
      <c r="K99" s="31"/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1833.33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1833.33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1833.33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v>0</v>
      </c>
      <c r="AU99" s="11">
        <v>0</v>
      </c>
      <c r="AV99" s="32"/>
      <c r="AW99" s="29"/>
      <c r="AX99" s="33"/>
      <c r="BA99" s="16"/>
      <c r="BF99" s="27"/>
    </row>
    <row r="100" spans="1:58" x14ac:dyDescent="0.25">
      <c r="A100" s="15" t="s">
        <v>213</v>
      </c>
      <c r="B100" s="8" t="s">
        <v>186</v>
      </c>
      <c r="C100" s="9" t="s">
        <v>79</v>
      </c>
      <c r="D100" s="9" t="s">
        <v>82</v>
      </c>
      <c r="E100" s="9"/>
      <c r="H100" s="9" t="s">
        <v>221</v>
      </c>
      <c r="J100" s="31" t="s">
        <v>23</v>
      </c>
      <c r="L100" s="11">
        <v>17641.650000000001</v>
      </c>
      <c r="M100" s="11">
        <v>0</v>
      </c>
      <c r="N100" s="11">
        <v>0</v>
      </c>
      <c r="O100" s="11">
        <v>17641.650000000001</v>
      </c>
      <c r="P100" s="11">
        <v>0</v>
      </c>
      <c r="Q100" s="11">
        <v>0</v>
      </c>
      <c r="R100" s="11">
        <v>17641.650000000001</v>
      </c>
      <c r="S100" s="11">
        <v>0</v>
      </c>
      <c r="T100" s="11">
        <v>0</v>
      </c>
      <c r="U100" s="11">
        <v>17641.650000000001</v>
      </c>
      <c r="V100" s="11">
        <v>0</v>
      </c>
      <c r="W100" s="11">
        <v>0</v>
      </c>
      <c r="X100" s="11">
        <v>17641.650000000001</v>
      </c>
      <c r="Y100" s="11">
        <v>0</v>
      </c>
      <c r="Z100" s="11">
        <v>0</v>
      </c>
      <c r="AA100" s="11">
        <v>17641.650000000001</v>
      </c>
      <c r="AB100" s="11">
        <v>0</v>
      </c>
      <c r="AC100" s="11">
        <v>0</v>
      </c>
      <c r="AD100" s="11">
        <v>17641.650000000001</v>
      </c>
      <c r="AE100" s="11">
        <v>0</v>
      </c>
      <c r="AF100" s="11">
        <v>0</v>
      </c>
      <c r="AG100" s="11">
        <v>17641.650000000001</v>
      </c>
      <c r="AH100" s="11">
        <v>0</v>
      </c>
      <c r="AI100" s="11">
        <v>0</v>
      </c>
      <c r="AJ100" s="11">
        <v>17641.650000000001</v>
      </c>
      <c r="AK100" s="11">
        <v>0</v>
      </c>
      <c r="AL100" s="11">
        <v>0</v>
      </c>
      <c r="AM100" s="11">
        <v>17641.650000000001</v>
      </c>
      <c r="AN100" s="11">
        <v>0</v>
      </c>
      <c r="AO100" s="11">
        <v>0</v>
      </c>
      <c r="AP100" s="11">
        <v>17641.650000000001</v>
      </c>
      <c r="AQ100" s="11">
        <v>0</v>
      </c>
      <c r="AR100" s="11">
        <v>0</v>
      </c>
      <c r="AS100" s="11">
        <v>17641.650000000001</v>
      </c>
      <c r="AT100" s="11">
        <v>0</v>
      </c>
      <c r="AU100" s="11">
        <v>0</v>
      </c>
      <c r="AV100" s="13"/>
      <c r="AW100" s="9"/>
      <c r="AX100" s="14"/>
      <c r="BA100" s="16"/>
      <c r="BF100" s="27"/>
    </row>
    <row r="101" spans="1:58" x14ac:dyDescent="0.25">
      <c r="A101" s="15" t="s">
        <v>213</v>
      </c>
      <c r="B101" s="8" t="s">
        <v>187</v>
      </c>
      <c r="C101" s="9" t="s">
        <v>48</v>
      </c>
      <c r="D101" s="9" t="s">
        <v>225</v>
      </c>
      <c r="E101" s="9"/>
      <c r="H101" s="9" t="s">
        <v>222</v>
      </c>
      <c r="J101" s="8" t="s">
        <v>83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>
        <v>0</v>
      </c>
      <c r="AT101" s="11">
        <v>0</v>
      </c>
      <c r="AU101" s="11">
        <v>0</v>
      </c>
      <c r="AV101" s="13"/>
      <c r="AW101" s="9"/>
      <c r="AX101" s="14"/>
      <c r="BA101" s="16"/>
      <c r="BF101" s="27"/>
    </row>
    <row r="102" spans="1:58" x14ac:dyDescent="0.25">
      <c r="A102" s="8" t="s">
        <v>199</v>
      </c>
      <c r="B102" s="8" t="s">
        <v>188</v>
      </c>
      <c r="C102" s="29" t="s">
        <v>48</v>
      </c>
      <c r="D102" s="9" t="s">
        <v>225</v>
      </c>
      <c r="E102" s="29"/>
      <c r="F102" s="30"/>
      <c r="G102" s="30"/>
      <c r="H102" s="9" t="s">
        <v>223</v>
      </c>
      <c r="I102" s="31"/>
      <c r="J102" s="8" t="s">
        <v>83</v>
      </c>
      <c r="K102" s="31"/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1">
        <v>0</v>
      </c>
      <c r="AP102" s="11">
        <v>0</v>
      </c>
      <c r="AQ102" s="11">
        <v>0</v>
      </c>
      <c r="AR102" s="11">
        <v>0</v>
      </c>
      <c r="AS102" s="11">
        <v>0</v>
      </c>
      <c r="AT102" s="11">
        <v>0</v>
      </c>
      <c r="AU102" s="11">
        <v>0</v>
      </c>
      <c r="AV102" s="32"/>
      <c r="AW102" s="29"/>
      <c r="AX102" s="33"/>
      <c r="BA102" s="16"/>
      <c r="BF102" s="27"/>
    </row>
    <row r="103" spans="1:58" x14ac:dyDescent="0.25">
      <c r="A103" s="8" t="s">
        <v>200</v>
      </c>
      <c r="B103" s="8" t="s">
        <v>189</v>
      </c>
      <c r="C103" s="9" t="s">
        <v>80</v>
      </c>
      <c r="D103" s="9" t="s">
        <v>33</v>
      </c>
      <c r="E103" s="9"/>
      <c r="H103" s="9" t="s">
        <v>221</v>
      </c>
      <c r="J103" s="8" t="s">
        <v>77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375000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>
        <v>0</v>
      </c>
      <c r="AT103" s="11">
        <v>0</v>
      </c>
      <c r="AU103" s="11">
        <v>0</v>
      </c>
      <c r="AV103" s="13"/>
      <c r="AW103" s="9"/>
      <c r="AX103" s="14"/>
      <c r="BA103" s="16"/>
      <c r="BF103" s="27"/>
    </row>
    <row r="104" spans="1:58" x14ac:dyDescent="0.25">
      <c r="A104" s="8" t="s">
        <v>201</v>
      </c>
      <c r="B104" s="8" t="s">
        <v>190</v>
      </c>
      <c r="C104" s="9" t="s">
        <v>80</v>
      </c>
      <c r="D104" s="29" t="s">
        <v>33</v>
      </c>
      <c r="E104" s="9"/>
      <c r="H104" s="9" t="s">
        <v>222</v>
      </c>
      <c r="J104" s="8" t="s">
        <v>77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650000</v>
      </c>
      <c r="AK104" s="11">
        <v>0</v>
      </c>
      <c r="AL104" s="11">
        <v>0</v>
      </c>
      <c r="AM104" s="11">
        <v>0</v>
      </c>
      <c r="AN104" s="11">
        <v>0</v>
      </c>
      <c r="AO104" s="11">
        <v>0</v>
      </c>
      <c r="AP104" s="11">
        <v>0</v>
      </c>
      <c r="AQ104" s="11">
        <v>0</v>
      </c>
      <c r="AR104" s="11">
        <v>0</v>
      </c>
      <c r="AS104" s="11">
        <v>0</v>
      </c>
      <c r="AT104" s="11">
        <v>0</v>
      </c>
      <c r="AU104" s="11">
        <v>0</v>
      </c>
      <c r="AV104" s="13"/>
      <c r="AW104" s="9"/>
      <c r="AX104" s="14"/>
      <c r="BA104" s="16"/>
      <c r="BF104" s="27"/>
    </row>
    <row r="105" spans="1:58" x14ac:dyDescent="0.25">
      <c r="A105" s="8" t="s">
        <v>202</v>
      </c>
      <c r="B105" s="8" t="s">
        <v>191</v>
      </c>
      <c r="C105" s="9" t="s">
        <v>79</v>
      </c>
      <c r="D105" s="29" t="s">
        <v>81</v>
      </c>
      <c r="E105" s="9"/>
      <c r="H105" s="9" t="s">
        <v>223</v>
      </c>
      <c r="J105" s="8" t="s">
        <v>23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0</v>
      </c>
      <c r="AR105" s="11">
        <v>0</v>
      </c>
      <c r="AS105" s="11">
        <v>0</v>
      </c>
      <c r="AT105" s="11">
        <v>0</v>
      </c>
      <c r="AU105" s="11">
        <v>0</v>
      </c>
      <c r="AV105" s="13"/>
      <c r="AW105" s="9"/>
      <c r="AX105" s="14"/>
      <c r="BA105" s="16"/>
      <c r="BF105" s="27"/>
    </row>
    <row r="106" spans="1:58" x14ac:dyDescent="0.25">
      <c r="A106" s="8" t="s">
        <v>203</v>
      </c>
      <c r="B106" s="8" t="s">
        <v>192</v>
      </c>
      <c r="C106" s="9" t="s">
        <v>48</v>
      </c>
      <c r="D106" s="29" t="s">
        <v>82</v>
      </c>
      <c r="E106" s="9"/>
      <c r="H106" s="9" t="s">
        <v>221</v>
      </c>
      <c r="J106" s="8" t="s">
        <v>83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1">
        <v>0</v>
      </c>
      <c r="AP106" s="11">
        <v>0</v>
      </c>
      <c r="AQ106" s="11">
        <v>0</v>
      </c>
      <c r="AR106" s="11">
        <v>0</v>
      </c>
      <c r="AS106" s="11">
        <v>0</v>
      </c>
      <c r="AT106" s="11">
        <v>0</v>
      </c>
      <c r="AU106" s="11">
        <v>0</v>
      </c>
      <c r="AV106" s="13"/>
      <c r="AW106" s="9"/>
      <c r="AX106" s="14"/>
      <c r="BA106" s="16"/>
      <c r="BF106" s="27"/>
    </row>
    <row r="107" spans="1:58" x14ac:dyDescent="0.25">
      <c r="C107" s="9"/>
      <c r="D107" s="29"/>
      <c r="E107" s="9"/>
      <c r="H107" s="9" t="s">
        <v>222</v>
      </c>
      <c r="L107" s="11"/>
      <c r="M107" s="11"/>
      <c r="N107" s="12"/>
      <c r="O107" s="11"/>
      <c r="P107" s="11"/>
      <c r="Q107" s="12"/>
      <c r="R107" s="11"/>
      <c r="S107" s="11"/>
      <c r="T107" s="12"/>
      <c r="U107" s="11"/>
      <c r="V107" s="11"/>
      <c r="W107" s="12"/>
      <c r="X107" s="11"/>
      <c r="Y107" s="11"/>
      <c r="Z107" s="12"/>
      <c r="AA107" s="11"/>
      <c r="AB107" s="11"/>
      <c r="AC107" s="12"/>
      <c r="AD107" s="11"/>
      <c r="AE107" s="11"/>
      <c r="AF107" s="12"/>
      <c r="AG107" s="11"/>
      <c r="AH107" s="11"/>
      <c r="AI107" s="12"/>
      <c r="AJ107" s="11"/>
      <c r="AK107" s="11"/>
      <c r="AL107" s="12"/>
      <c r="AM107" s="11"/>
      <c r="AN107" s="11"/>
      <c r="AO107" s="12"/>
      <c r="AP107" s="11"/>
      <c r="AQ107" s="11"/>
      <c r="AR107" s="12"/>
      <c r="AS107" s="11"/>
      <c r="AT107" s="11"/>
      <c r="AU107" s="12"/>
      <c r="AV107" s="13"/>
      <c r="AW107" s="9"/>
      <c r="AX107" s="14"/>
      <c r="BA107" s="16"/>
      <c r="BF107" s="27"/>
    </row>
    <row r="108" spans="1:58" x14ac:dyDescent="0.25">
      <c r="C108" s="9"/>
      <c r="D108" s="29"/>
      <c r="E108" s="9"/>
      <c r="H108" s="9"/>
      <c r="J108" s="31"/>
      <c r="L108" s="11"/>
      <c r="M108" s="11"/>
      <c r="N108" s="12"/>
      <c r="O108" s="11"/>
      <c r="P108" s="11"/>
      <c r="Q108" s="12"/>
      <c r="R108" s="11"/>
      <c r="S108" s="11"/>
      <c r="T108" s="12"/>
      <c r="U108" s="11"/>
      <c r="V108" s="11"/>
      <c r="W108" s="12"/>
      <c r="X108" s="11"/>
      <c r="Y108" s="11"/>
      <c r="Z108" s="12"/>
      <c r="AA108" s="11"/>
      <c r="AB108" s="11"/>
      <c r="AC108" s="12"/>
      <c r="AD108" s="11"/>
      <c r="AE108" s="11"/>
      <c r="AF108" s="12"/>
      <c r="AG108" s="11"/>
      <c r="AH108" s="11"/>
      <c r="AI108" s="12"/>
      <c r="AJ108" s="11"/>
      <c r="AK108" s="11"/>
      <c r="AL108" s="12"/>
      <c r="AM108" s="11"/>
      <c r="AN108" s="11"/>
      <c r="AO108" s="12"/>
      <c r="AP108" s="11"/>
      <c r="AQ108" s="11"/>
      <c r="AR108" s="12"/>
      <c r="AS108" s="11"/>
      <c r="AT108" s="11"/>
      <c r="AU108" s="12"/>
      <c r="AV108" s="13"/>
      <c r="AW108" s="9"/>
      <c r="AX108" s="14"/>
      <c r="BF108" s="27"/>
    </row>
    <row r="109" spans="1:58" x14ac:dyDescent="0.25">
      <c r="C109" s="9"/>
      <c r="D109" s="29"/>
      <c r="E109" s="9"/>
      <c r="H109" s="9"/>
      <c r="J109" s="31"/>
      <c r="L109" s="11"/>
      <c r="M109" s="11"/>
      <c r="N109" s="12"/>
      <c r="O109" s="11"/>
      <c r="P109" s="11"/>
      <c r="Q109" s="12"/>
      <c r="R109" s="11"/>
      <c r="S109" s="11"/>
      <c r="T109" s="12"/>
      <c r="U109" s="11"/>
      <c r="V109" s="11"/>
      <c r="W109" s="12"/>
      <c r="X109" s="11"/>
      <c r="Y109" s="11"/>
      <c r="Z109" s="12"/>
      <c r="AA109" s="11"/>
      <c r="AB109" s="11"/>
      <c r="AC109" s="12"/>
      <c r="AD109" s="11"/>
      <c r="AE109" s="11"/>
      <c r="AF109" s="12"/>
      <c r="AG109" s="11"/>
      <c r="AH109" s="11"/>
      <c r="AI109" s="12"/>
      <c r="AJ109" s="11"/>
      <c r="AK109" s="11"/>
      <c r="AL109" s="12"/>
      <c r="AM109" s="11"/>
      <c r="AN109" s="11"/>
      <c r="AO109" s="12"/>
      <c r="AP109" s="11"/>
      <c r="AQ109" s="11"/>
      <c r="AR109" s="12"/>
      <c r="AS109" s="11"/>
      <c r="AT109" s="11"/>
      <c r="AU109" s="12"/>
      <c r="AV109" s="13"/>
      <c r="AW109" s="9"/>
      <c r="AX109" s="14"/>
      <c r="BF109" s="27"/>
    </row>
    <row r="110" spans="1:58" x14ac:dyDescent="0.25">
      <c r="C110" s="9"/>
      <c r="D110" s="29"/>
      <c r="E110" s="9"/>
      <c r="H110" s="9"/>
      <c r="J110" s="31"/>
      <c r="L110" s="11"/>
      <c r="M110" s="11"/>
      <c r="N110" s="12"/>
      <c r="O110" s="11"/>
      <c r="P110" s="11"/>
      <c r="Q110" s="12"/>
      <c r="R110" s="11"/>
      <c r="S110" s="11"/>
      <c r="T110" s="12"/>
      <c r="U110" s="11"/>
      <c r="V110" s="11"/>
      <c r="W110" s="12"/>
      <c r="X110" s="11"/>
      <c r="Y110" s="11"/>
      <c r="Z110" s="12"/>
      <c r="AA110" s="11"/>
      <c r="AB110" s="11"/>
      <c r="AC110" s="12"/>
      <c r="AD110" s="11"/>
      <c r="AE110" s="11"/>
      <c r="AF110" s="12"/>
      <c r="AG110" s="11"/>
      <c r="AH110" s="11"/>
      <c r="AI110" s="12"/>
      <c r="AJ110" s="11"/>
      <c r="AK110" s="11"/>
      <c r="AL110" s="12"/>
      <c r="AM110" s="11"/>
      <c r="AN110" s="11"/>
      <c r="AO110" s="12"/>
      <c r="AP110" s="11"/>
      <c r="AQ110" s="11"/>
      <c r="AR110" s="12"/>
      <c r="AS110" s="11"/>
      <c r="AT110" s="11"/>
      <c r="AU110" s="12"/>
      <c r="AV110" s="13"/>
      <c r="AW110" s="9"/>
      <c r="AX110" s="14"/>
      <c r="BF110" s="27"/>
    </row>
    <row r="111" spans="1:58" x14ac:dyDescent="0.25">
      <c r="C111" s="9"/>
      <c r="D111" s="29"/>
      <c r="E111" s="9"/>
      <c r="H111" s="9"/>
      <c r="J111" s="31"/>
      <c r="L111" s="11"/>
      <c r="M111" s="11"/>
      <c r="N111" s="12"/>
      <c r="O111" s="11"/>
      <c r="P111" s="11"/>
      <c r="Q111" s="12"/>
      <c r="R111" s="11"/>
      <c r="S111" s="11"/>
      <c r="T111" s="12"/>
      <c r="U111" s="11"/>
      <c r="V111" s="11"/>
      <c r="W111" s="12"/>
      <c r="X111" s="11"/>
      <c r="Y111" s="11"/>
      <c r="Z111" s="12"/>
      <c r="AA111" s="11"/>
      <c r="AB111" s="11"/>
      <c r="AC111" s="12"/>
      <c r="AD111" s="11"/>
      <c r="AE111" s="11"/>
      <c r="AF111" s="12"/>
      <c r="AG111" s="11"/>
      <c r="AH111" s="11"/>
      <c r="AI111" s="12"/>
      <c r="AJ111" s="11"/>
      <c r="AK111" s="11"/>
      <c r="AL111" s="12"/>
      <c r="AM111" s="11"/>
      <c r="AN111" s="11"/>
      <c r="AO111" s="12"/>
      <c r="AP111" s="11"/>
      <c r="AQ111" s="11"/>
      <c r="AR111" s="12"/>
      <c r="AS111" s="11"/>
      <c r="AT111" s="11"/>
      <c r="AU111" s="12"/>
      <c r="AV111" s="13"/>
      <c r="AW111" s="9"/>
      <c r="AX111" s="14"/>
      <c r="BF111" s="27"/>
    </row>
    <row r="112" spans="1:58" x14ac:dyDescent="0.25">
      <c r="C112" s="9"/>
      <c r="D112" s="29"/>
      <c r="E112" s="9"/>
      <c r="H112" s="9"/>
      <c r="L112" s="11"/>
      <c r="M112" s="11"/>
      <c r="N112" s="12"/>
      <c r="O112" s="11"/>
      <c r="P112" s="11"/>
      <c r="Q112" s="12"/>
      <c r="R112" s="11"/>
      <c r="S112" s="11"/>
      <c r="T112" s="12"/>
      <c r="U112" s="11"/>
      <c r="V112" s="11"/>
      <c r="W112" s="12"/>
      <c r="X112" s="11"/>
      <c r="Y112" s="11"/>
      <c r="Z112" s="12"/>
      <c r="AA112" s="11"/>
      <c r="AB112" s="11"/>
      <c r="AC112" s="12"/>
      <c r="AD112" s="11"/>
      <c r="AE112" s="11"/>
      <c r="AF112" s="12"/>
      <c r="AG112" s="11"/>
      <c r="AH112" s="11"/>
      <c r="AI112" s="12"/>
      <c r="AJ112" s="11"/>
      <c r="AK112" s="11"/>
      <c r="AL112" s="12"/>
      <c r="AM112" s="11"/>
      <c r="AN112" s="11"/>
      <c r="AO112" s="12"/>
      <c r="AP112" s="11"/>
      <c r="AQ112" s="11"/>
      <c r="AR112" s="12"/>
      <c r="AS112" s="11"/>
      <c r="AT112" s="11"/>
      <c r="AU112" s="12"/>
      <c r="AV112" s="13"/>
      <c r="AW112" s="9"/>
      <c r="AX112" s="14"/>
      <c r="BF112" s="27"/>
    </row>
    <row r="113" spans="3:58" x14ac:dyDescent="0.25">
      <c r="C113" s="9"/>
      <c r="D113" s="29"/>
      <c r="E113" s="9"/>
      <c r="H113" s="9"/>
      <c r="L113" s="11"/>
      <c r="M113" s="11"/>
      <c r="N113" s="12"/>
      <c r="O113" s="11"/>
      <c r="P113" s="11"/>
      <c r="Q113" s="12"/>
      <c r="R113" s="11"/>
      <c r="S113" s="11"/>
      <c r="T113" s="12"/>
      <c r="U113" s="11"/>
      <c r="V113" s="11"/>
      <c r="W113" s="12"/>
      <c r="X113" s="11"/>
      <c r="Y113" s="11"/>
      <c r="Z113" s="12"/>
      <c r="AA113" s="11"/>
      <c r="AB113" s="11"/>
      <c r="AC113" s="12"/>
      <c r="AD113" s="11"/>
      <c r="AE113" s="11"/>
      <c r="AF113" s="11"/>
      <c r="AG113" s="11"/>
      <c r="AH113" s="11"/>
      <c r="AI113" s="12"/>
      <c r="AJ113" s="11"/>
      <c r="AK113" s="11"/>
      <c r="AL113" s="12"/>
      <c r="AM113" s="11"/>
      <c r="AN113" s="11"/>
      <c r="AO113" s="12"/>
      <c r="AP113" s="11"/>
      <c r="AQ113" s="11"/>
      <c r="AR113" s="12"/>
      <c r="AS113" s="11"/>
      <c r="AT113" s="11"/>
      <c r="AU113" s="12"/>
      <c r="AV113" s="13"/>
      <c r="AW113" s="9"/>
      <c r="AX113" s="14"/>
      <c r="BF113" s="27"/>
    </row>
    <row r="114" spans="3:58" x14ac:dyDescent="0.25">
      <c r="C114" s="9"/>
      <c r="D114" s="9"/>
      <c r="E114" s="9"/>
      <c r="H114" s="9"/>
      <c r="L114" s="11"/>
      <c r="M114" s="11"/>
      <c r="N114" s="12"/>
      <c r="O114" s="11"/>
      <c r="P114" s="11"/>
      <c r="Q114" s="12"/>
      <c r="R114" s="11"/>
      <c r="S114" s="11"/>
      <c r="T114" s="12"/>
      <c r="U114" s="11"/>
      <c r="V114" s="11"/>
      <c r="W114" s="12"/>
      <c r="X114" s="11"/>
      <c r="Y114" s="11"/>
      <c r="Z114" s="12"/>
      <c r="AA114" s="11"/>
      <c r="AB114" s="11"/>
      <c r="AC114" s="12"/>
      <c r="AD114" s="11"/>
      <c r="AE114" s="11"/>
      <c r="AF114" s="12"/>
      <c r="AG114" s="11"/>
      <c r="AH114" s="11"/>
      <c r="AI114" s="12"/>
      <c r="AJ114" s="11"/>
      <c r="AK114" s="11"/>
      <c r="AL114" s="11"/>
      <c r="AM114" s="11"/>
      <c r="AN114" s="11"/>
      <c r="AO114" s="12"/>
      <c r="AP114" s="11"/>
      <c r="AQ114" s="11"/>
      <c r="AR114" s="12"/>
      <c r="AS114" s="11"/>
      <c r="AT114" s="11"/>
      <c r="AU114" s="12"/>
      <c r="AV114" s="13"/>
      <c r="AW114" s="9"/>
      <c r="AX114" s="14"/>
      <c r="BF114" s="27"/>
    </row>
    <row r="115" spans="3:58" x14ac:dyDescent="0.25">
      <c r="C115" s="9"/>
      <c r="D115" s="9"/>
      <c r="E115" s="9"/>
      <c r="H115" s="9"/>
      <c r="L115" s="11"/>
      <c r="M115" s="11"/>
      <c r="N115" s="12"/>
      <c r="O115" s="11"/>
      <c r="P115" s="11"/>
      <c r="Q115" s="12"/>
      <c r="R115" s="11"/>
      <c r="S115" s="11"/>
      <c r="T115" s="12"/>
      <c r="U115" s="11"/>
      <c r="V115" s="11"/>
      <c r="W115" s="12"/>
      <c r="X115" s="11"/>
      <c r="Y115" s="11"/>
      <c r="Z115" s="12"/>
      <c r="AA115" s="11"/>
      <c r="AB115" s="11"/>
      <c r="AC115" s="12"/>
      <c r="AD115" s="11"/>
      <c r="AE115" s="11"/>
      <c r="AF115" s="12"/>
      <c r="AG115" s="11"/>
      <c r="AH115" s="11"/>
      <c r="AI115" s="12"/>
      <c r="AJ115" s="11"/>
      <c r="AK115" s="11"/>
      <c r="AL115" s="12"/>
      <c r="AM115" s="11"/>
      <c r="AN115" s="11"/>
      <c r="AO115" s="12"/>
      <c r="AP115" s="11"/>
      <c r="AQ115" s="11"/>
      <c r="AR115" s="12"/>
      <c r="AS115" s="11"/>
      <c r="AT115" s="11"/>
      <c r="AU115" s="12"/>
      <c r="AV115" s="13"/>
      <c r="AW115" s="9"/>
      <c r="AX115" s="14"/>
      <c r="BF115" s="27"/>
    </row>
    <row r="116" spans="3:58" x14ac:dyDescent="0.25">
      <c r="C116" s="9"/>
      <c r="D116" s="9"/>
      <c r="E116" s="9"/>
      <c r="H116" s="9"/>
      <c r="L116" s="11"/>
      <c r="M116" s="11"/>
      <c r="N116" s="12"/>
      <c r="O116" s="11"/>
      <c r="P116" s="11"/>
      <c r="Q116" s="12"/>
      <c r="R116" s="11"/>
      <c r="S116" s="11"/>
      <c r="T116" s="12"/>
      <c r="U116" s="11"/>
      <c r="V116" s="11"/>
      <c r="W116" s="12"/>
      <c r="X116" s="11"/>
      <c r="Y116" s="11"/>
      <c r="Z116" s="12"/>
      <c r="AA116" s="11"/>
      <c r="AB116" s="11"/>
      <c r="AC116" s="12"/>
      <c r="AD116" s="11"/>
      <c r="AE116" s="11"/>
      <c r="AF116" s="12"/>
      <c r="AG116" s="11"/>
      <c r="AH116" s="11"/>
      <c r="AI116" s="12"/>
      <c r="AJ116" s="11"/>
      <c r="AK116" s="11"/>
      <c r="AL116" s="12"/>
      <c r="AM116" s="11"/>
      <c r="AN116" s="11"/>
      <c r="AO116" s="12"/>
      <c r="AP116" s="11"/>
      <c r="AQ116" s="11"/>
      <c r="AR116" s="12"/>
      <c r="AS116" s="11"/>
      <c r="AT116" s="11"/>
      <c r="AU116" s="12"/>
      <c r="AV116" s="13"/>
      <c r="AW116" s="9"/>
      <c r="AX116" s="14"/>
      <c r="BF116" s="27"/>
    </row>
    <row r="117" spans="3:58" x14ac:dyDescent="0.25">
      <c r="C117" s="9"/>
      <c r="D117" s="9"/>
      <c r="E117" s="9"/>
      <c r="H117" s="9"/>
      <c r="L117" s="11"/>
      <c r="M117" s="11"/>
      <c r="N117" s="12"/>
      <c r="O117" s="11"/>
      <c r="P117" s="11"/>
      <c r="Q117" s="12"/>
      <c r="R117" s="11"/>
      <c r="S117" s="11"/>
      <c r="T117" s="12"/>
      <c r="U117" s="11"/>
      <c r="V117" s="11"/>
      <c r="W117" s="12"/>
      <c r="X117" s="11"/>
      <c r="Y117" s="11"/>
      <c r="Z117" s="12"/>
      <c r="AA117" s="11"/>
      <c r="AB117" s="11"/>
      <c r="AC117" s="12"/>
      <c r="AD117" s="11"/>
      <c r="AE117" s="11"/>
      <c r="AF117" s="12"/>
      <c r="AG117" s="11"/>
      <c r="AH117" s="11"/>
      <c r="AI117" s="12"/>
      <c r="AJ117" s="11"/>
      <c r="AK117" s="11"/>
      <c r="AL117" s="12"/>
      <c r="AM117" s="11"/>
      <c r="AN117" s="11"/>
      <c r="AO117" s="12"/>
      <c r="AP117" s="11"/>
      <c r="AQ117" s="11"/>
      <c r="AR117" s="12"/>
      <c r="AS117" s="11"/>
      <c r="AT117" s="11"/>
      <c r="AU117" s="12"/>
      <c r="AV117" s="13"/>
      <c r="AW117" s="9"/>
      <c r="AX117" s="14"/>
      <c r="BF117" s="27"/>
    </row>
    <row r="118" spans="3:58" x14ac:dyDescent="0.25">
      <c r="C118" s="9"/>
      <c r="D118" s="9"/>
      <c r="E118" s="9"/>
      <c r="H118" s="9"/>
      <c r="L118" s="11"/>
      <c r="M118" s="11"/>
      <c r="N118" s="12"/>
      <c r="O118" s="11"/>
      <c r="P118" s="11"/>
      <c r="Q118" s="12"/>
      <c r="R118" s="11"/>
      <c r="S118" s="11"/>
      <c r="T118" s="12"/>
      <c r="U118" s="11"/>
      <c r="V118" s="11"/>
      <c r="W118" s="12"/>
      <c r="X118" s="11"/>
      <c r="Y118" s="11"/>
      <c r="Z118" s="12"/>
      <c r="AA118" s="11"/>
      <c r="AB118" s="11"/>
      <c r="AC118" s="12"/>
      <c r="AD118" s="11"/>
      <c r="AE118" s="11"/>
      <c r="AF118" s="12"/>
      <c r="AG118" s="11"/>
      <c r="AH118" s="11"/>
      <c r="AI118" s="12"/>
      <c r="AJ118" s="11"/>
      <c r="AK118" s="11"/>
      <c r="AL118" s="12"/>
      <c r="AM118" s="11"/>
      <c r="AN118" s="11"/>
      <c r="AO118" s="12"/>
      <c r="AP118" s="11"/>
      <c r="AQ118" s="11"/>
      <c r="AR118" s="12"/>
      <c r="AS118" s="11"/>
      <c r="AT118" s="11"/>
      <c r="AU118" s="12"/>
      <c r="AV118" s="13"/>
      <c r="AW118" s="9"/>
      <c r="AX118" s="14"/>
      <c r="BF118" s="27"/>
    </row>
    <row r="119" spans="3:58" x14ac:dyDescent="0.25">
      <c r="C119" s="9"/>
      <c r="D119" s="9"/>
      <c r="E119" s="9"/>
      <c r="H119" s="9"/>
      <c r="L119" s="11"/>
      <c r="M119" s="11"/>
      <c r="N119" s="12"/>
      <c r="O119" s="11"/>
      <c r="P119" s="11"/>
      <c r="Q119" s="12"/>
      <c r="R119" s="11"/>
      <c r="S119" s="11"/>
      <c r="T119" s="12"/>
      <c r="U119" s="11"/>
      <c r="V119" s="11"/>
      <c r="W119" s="12"/>
      <c r="X119" s="11"/>
      <c r="Y119" s="11"/>
      <c r="Z119" s="12"/>
      <c r="AA119" s="11"/>
      <c r="AB119" s="11"/>
      <c r="AC119" s="12"/>
      <c r="AD119" s="11"/>
      <c r="AE119" s="11"/>
      <c r="AF119" s="12"/>
      <c r="AG119" s="11"/>
      <c r="AH119" s="11"/>
      <c r="AI119" s="12"/>
      <c r="AJ119" s="11"/>
      <c r="AK119" s="11"/>
      <c r="AL119" s="12"/>
      <c r="AM119" s="11"/>
      <c r="AN119" s="11"/>
      <c r="AO119" s="12"/>
      <c r="AP119" s="11"/>
      <c r="AQ119" s="11"/>
      <c r="AR119" s="12"/>
      <c r="AS119" s="11"/>
      <c r="AT119" s="11"/>
      <c r="AU119" s="12"/>
      <c r="AV119" s="13"/>
      <c r="AW119" s="9"/>
      <c r="AX119" s="14"/>
      <c r="BF119" s="27"/>
    </row>
    <row r="120" spans="3:58" x14ac:dyDescent="0.25">
      <c r="C120" s="9"/>
      <c r="D120" s="9"/>
      <c r="E120" s="9"/>
      <c r="H120" s="9"/>
      <c r="L120" s="11"/>
      <c r="M120" s="11"/>
      <c r="N120" s="12"/>
      <c r="O120" s="11"/>
      <c r="P120" s="11"/>
      <c r="Q120" s="12"/>
      <c r="R120" s="11"/>
      <c r="S120" s="11"/>
      <c r="T120" s="12"/>
      <c r="U120" s="11"/>
      <c r="V120" s="11"/>
      <c r="W120" s="12"/>
      <c r="X120" s="11"/>
      <c r="Y120" s="11"/>
      <c r="Z120" s="12"/>
      <c r="AA120" s="11"/>
      <c r="AB120" s="11"/>
      <c r="AC120" s="12"/>
      <c r="AD120" s="11"/>
      <c r="AE120" s="11"/>
      <c r="AF120" s="12"/>
      <c r="AG120" s="11"/>
      <c r="AH120" s="11"/>
      <c r="AI120" s="12"/>
      <c r="AJ120" s="11"/>
      <c r="AK120" s="11"/>
      <c r="AL120" s="12"/>
      <c r="AM120" s="11"/>
      <c r="AN120" s="11"/>
      <c r="AO120" s="12"/>
      <c r="AP120" s="11"/>
      <c r="AQ120" s="11"/>
      <c r="AR120" s="12"/>
      <c r="AS120" s="11"/>
      <c r="AT120" s="11"/>
      <c r="AU120" s="12"/>
      <c r="AV120" s="13"/>
      <c r="AW120" s="9"/>
      <c r="AX120" s="14"/>
      <c r="BF120" s="27"/>
    </row>
    <row r="121" spans="3:58" x14ac:dyDescent="0.25">
      <c r="C121" s="9"/>
      <c r="D121" s="9"/>
      <c r="E121" s="9"/>
      <c r="H121" s="9"/>
      <c r="L121" s="11"/>
      <c r="M121" s="11"/>
      <c r="N121" s="12"/>
      <c r="O121" s="11"/>
      <c r="P121" s="11"/>
      <c r="Q121" s="12"/>
      <c r="R121" s="11"/>
      <c r="S121" s="11"/>
      <c r="T121" s="12"/>
      <c r="U121" s="11"/>
      <c r="V121" s="11"/>
      <c r="W121" s="12"/>
      <c r="X121" s="11"/>
      <c r="Y121" s="11"/>
      <c r="Z121" s="12"/>
      <c r="AA121" s="11"/>
      <c r="AB121" s="11"/>
      <c r="AC121" s="12"/>
      <c r="AD121" s="11"/>
      <c r="AE121" s="11"/>
      <c r="AF121" s="12"/>
      <c r="AG121" s="11"/>
      <c r="AH121" s="11"/>
      <c r="AI121" s="12"/>
      <c r="AJ121" s="11"/>
      <c r="AK121" s="11"/>
      <c r="AL121" s="12"/>
      <c r="AM121" s="11"/>
      <c r="AN121" s="11"/>
      <c r="AO121" s="12"/>
      <c r="AP121" s="11"/>
      <c r="AQ121" s="11"/>
      <c r="AR121" s="12"/>
      <c r="AS121" s="11"/>
      <c r="AT121" s="11"/>
      <c r="AU121" s="12"/>
      <c r="AV121" s="13"/>
      <c r="AW121" s="9"/>
      <c r="AX121" s="14"/>
      <c r="BF121" s="27"/>
    </row>
    <row r="122" spans="3:58" x14ac:dyDescent="0.25">
      <c r="C122" s="9"/>
      <c r="D122" s="9"/>
      <c r="E122" s="9"/>
      <c r="H122" s="9"/>
      <c r="L122" s="11"/>
      <c r="M122" s="11"/>
      <c r="N122" s="12"/>
      <c r="O122" s="11"/>
      <c r="P122" s="11"/>
      <c r="Q122" s="12"/>
      <c r="R122" s="11"/>
      <c r="S122" s="11"/>
      <c r="T122" s="12"/>
      <c r="U122" s="11"/>
      <c r="V122" s="11"/>
      <c r="W122" s="12"/>
      <c r="X122" s="11"/>
      <c r="Y122" s="11"/>
      <c r="Z122" s="12"/>
      <c r="AA122" s="11"/>
      <c r="AB122" s="11"/>
      <c r="AC122" s="12"/>
      <c r="AD122" s="11"/>
      <c r="AE122" s="11"/>
      <c r="AF122" s="12"/>
      <c r="AG122" s="11"/>
      <c r="AH122" s="11"/>
      <c r="AI122" s="12"/>
      <c r="AJ122" s="11"/>
      <c r="AK122" s="11"/>
      <c r="AL122" s="12"/>
      <c r="AM122" s="11"/>
      <c r="AN122" s="11"/>
      <c r="AO122" s="12"/>
      <c r="AP122" s="11"/>
      <c r="AQ122" s="11"/>
      <c r="AR122" s="12"/>
      <c r="AS122" s="11"/>
      <c r="AT122" s="11"/>
      <c r="AU122" s="12"/>
      <c r="AV122" s="13"/>
      <c r="AW122" s="9"/>
      <c r="AX122" s="14"/>
    </row>
    <row r="123" spans="3:58" x14ac:dyDescent="0.25">
      <c r="C123" s="9"/>
      <c r="D123" s="9"/>
      <c r="E123" s="9"/>
      <c r="H123" s="9"/>
      <c r="L123" s="11"/>
      <c r="M123" s="11"/>
      <c r="N123" s="12"/>
      <c r="O123" s="11"/>
      <c r="P123" s="11"/>
      <c r="Q123" s="12"/>
      <c r="R123" s="11"/>
      <c r="S123" s="11"/>
      <c r="T123" s="12"/>
      <c r="U123" s="11"/>
      <c r="V123" s="11"/>
      <c r="W123" s="12"/>
      <c r="X123" s="11"/>
      <c r="Y123" s="11"/>
      <c r="Z123" s="12"/>
      <c r="AA123" s="11"/>
      <c r="AB123" s="11"/>
      <c r="AC123" s="12"/>
      <c r="AD123" s="11"/>
      <c r="AE123" s="11"/>
      <c r="AF123" s="12"/>
      <c r="AG123" s="11"/>
      <c r="AH123" s="11"/>
      <c r="AI123" s="12"/>
      <c r="AJ123" s="11"/>
      <c r="AK123" s="11"/>
      <c r="AL123" s="12"/>
      <c r="AM123" s="11"/>
      <c r="AN123" s="11"/>
      <c r="AO123" s="12"/>
      <c r="AP123" s="11"/>
      <c r="AQ123" s="11"/>
      <c r="AR123" s="12"/>
      <c r="AS123" s="11"/>
      <c r="AT123" s="11"/>
      <c r="AU123" s="12"/>
      <c r="AV123" s="13"/>
      <c r="AW123" s="9"/>
      <c r="AX123" s="14"/>
    </row>
    <row r="124" spans="3:58" x14ac:dyDescent="0.25">
      <c r="C124" s="9"/>
      <c r="D124" s="9"/>
      <c r="E124" s="9"/>
      <c r="H124" s="9"/>
      <c r="L124" s="11"/>
      <c r="M124" s="11"/>
      <c r="N124" s="12"/>
      <c r="O124" s="11"/>
      <c r="P124" s="11"/>
      <c r="Q124" s="12"/>
      <c r="R124" s="11"/>
      <c r="S124" s="11"/>
      <c r="T124" s="12"/>
      <c r="U124" s="11"/>
      <c r="V124" s="11"/>
      <c r="W124" s="12"/>
      <c r="X124" s="11"/>
      <c r="Y124" s="11"/>
      <c r="Z124" s="12"/>
      <c r="AA124" s="11"/>
      <c r="AB124" s="11"/>
      <c r="AC124" s="12"/>
      <c r="AD124" s="11"/>
      <c r="AE124" s="11"/>
      <c r="AF124" s="12"/>
      <c r="AG124" s="11"/>
      <c r="AH124" s="11"/>
      <c r="AI124" s="12"/>
      <c r="AJ124" s="11"/>
      <c r="AK124" s="11"/>
      <c r="AL124" s="12"/>
      <c r="AM124" s="11"/>
      <c r="AN124" s="11"/>
      <c r="AO124" s="12"/>
      <c r="AP124" s="11"/>
      <c r="AQ124" s="11"/>
      <c r="AR124" s="12"/>
      <c r="AS124" s="11"/>
      <c r="AT124" s="11"/>
      <c r="AU124" s="12"/>
      <c r="AV124" s="13"/>
      <c r="AW124" s="9"/>
      <c r="AX124" s="14"/>
    </row>
    <row r="125" spans="3:58" x14ac:dyDescent="0.25">
      <c r="C125" s="9"/>
      <c r="D125" s="9"/>
      <c r="E125" s="9"/>
      <c r="H125" s="9"/>
      <c r="L125" s="11"/>
      <c r="M125" s="11"/>
      <c r="N125" s="12"/>
      <c r="O125" s="11"/>
      <c r="P125" s="11"/>
      <c r="Q125" s="12"/>
      <c r="R125" s="11"/>
      <c r="S125" s="11"/>
      <c r="T125" s="12"/>
      <c r="U125" s="11"/>
      <c r="V125" s="11"/>
      <c r="W125" s="12"/>
      <c r="X125" s="11"/>
      <c r="Y125" s="11"/>
      <c r="Z125" s="12"/>
      <c r="AA125" s="11"/>
      <c r="AB125" s="11"/>
      <c r="AC125" s="12"/>
      <c r="AD125" s="11"/>
      <c r="AE125" s="11"/>
      <c r="AF125" s="12"/>
      <c r="AG125" s="11"/>
      <c r="AH125" s="11"/>
      <c r="AI125" s="12"/>
      <c r="AJ125" s="11"/>
      <c r="AK125" s="11"/>
      <c r="AL125" s="12"/>
      <c r="AM125" s="11"/>
      <c r="AN125" s="11"/>
      <c r="AO125" s="12"/>
      <c r="AP125" s="11"/>
      <c r="AQ125" s="11"/>
      <c r="AR125" s="12"/>
      <c r="AS125" s="11"/>
      <c r="AT125" s="11"/>
      <c r="AU125" s="12"/>
      <c r="AV125" s="13"/>
      <c r="AW125" s="9"/>
      <c r="AX125" s="14"/>
    </row>
    <row r="126" spans="3:58" x14ac:dyDescent="0.25">
      <c r="C126" s="9"/>
      <c r="D126" s="9"/>
      <c r="E126" s="9"/>
      <c r="H126" s="9"/>
      <c r="L126" s="11"/>
      <c r="M126" s="11"/>
      <c r="N126" s="12"/>
      <c r="O126" s="11"/>
      <c r="P126" s="11"/>
      <c r="Q126" s="12"/>
      <c r="R126" s="11"/>
      <c r="S126" s="11"/>
      <c r="T126" s="12"/>
      <c r="U126" s="11"/>
      <c r="V126" s="11"/>
      <c r="W126" s="12"/>
      <c r="X126" s="11"/>
      <c r="Y126" s="11"/>
      <c r="Z126" s="12"/>
      <c r="AA126" s="11"/>
      <c r="AB126" s="11"/>
      <c r="AC126" s="12"/>
      <c r="AD126" s="11"/>
      <c r="AE126" s="11"/>
      <c r="AF126" s="12"/>
      <c r="AG126" s="11"/>
      <c r="AH126" s="11"/>
      <c r="AI126" s="12"/>
      <c r="AJ126" s="11"/>
      <c r="AK126" s="11"/>
      <c r="AL126" s="12"/>
      <c r="AM126" s="11"/>
      <c r="AN126" s="11"/>
      <c r="AO126" s="12"/>
      <c r="AP126" s="11"/>
      <c r="AQ126" s="11"/>
      <c r="AR126" s="12"/>
      <c r="AS126" s="11"/>
      <c r="AT126" s="11"/>
      <c r="AU126" s="12"/>
      <c r="AV126" s="13"/>
      <c r="AW126" s="9"/>
      <c r="AX126" s="14"/>
    </row>
    <row r="127" spans="3:58" x14ac:dyDescent="0.25">
      <c r="C127" s="9"/>
      <c r="D127" s="9"/>
      <c r="E127" s="9"/>
      <c r="H127" s="9"/>
      <c r="L127" s="11"/>
      <c r="M127" s="11"/>
      <c r="N127" s="12"/>
      <c r="O127" s="11"/>
      <c r="P127" s="11"/>
      <c r="Q127" s="12"/>
      <c r="R127" s="11"/>
      <c r="S127" s="11"/>
      <c r="T127" s="12"/>
      <c r="U127" s="11"/>
      <c r="V127" s="11"/>
      <c r="W127" s="12"/>
      <c r="X127" s="11"/>
      <c r="Y127" s="11"/>
      <c r="Z127" s="12"/>
      <c r="AA127" s="11"/>
      <c r="AB127" s="11"/>
      <c r="AC127" s="12"/>
      <c r="AD127" s="11"/>
      <c r="AE127" s="11"/>
      <c r="AF127" s="12"/>
      <c r="AG127" s="11"/>
      <c r="AH127" s="11"/>
      <c r="AI127" s="12"/>
      <c r="AJ127" s="11"/>
      <c r="AK127" s="11"/>
      <c r="AL127" s="12"/>
      <c r="AM127" s="11"/>
      <c r="AN127" s="11"/>
      <c r="AO127" s="12"/>
      <c r="AP127" s="11"/>
      <c r="AQ127" s="11"/>
      <c r="AR127" s="12"/>
      <c r="AS127" s="11"/>
      <c r="AT127" s="11"/>
      <c r="AU127" s="12"/>
      <c r="AV127" s="13"/>
      <c r="AW127" s="9"/>
      <c r="AX127" s="14"/>
    </row>
    <row r="128" spans="3:58" x14ac:dyDescent="0.25">
      <c r="C128" s="9"/>
      <c r="D128" s="9"/>
      <c r="E128" s="9"/>
      <c r="H128" s="9"/>
      <c r="L128" s="11"/>
      <c r="M128" s="11"/>
      <c r="N128" s="12"/>
      <c r="O128" s="11"/>
      <c r="P128" s="11"/>
      <c r="Q128" s="12"/>
      <c r="R128" s="11"/>
      <c r="S128" s="11"/>
      <c r="T128" s="12"/>
      <c r="U128" s="11"/>
      <c r="V128" s="11"/>
      <c r="W128" s="12"/>
      <c r="X128" s="11"/>
      <c r="Y128" s="11"/>
      <c r="Z128" s="12"/>
      <c r="AA128" s="11"/>
      <c r="AB128" s="11"/>
      <c r="AC128" s="12"/>
      <c r="AD128" s="11"/>
      <c r="AE128" s="11"/>
      <c r="AF128" s="12"/>
      <c r="AG128" s="11"/>
      <c r="AH128" s="11"/>
      <c r="AI128" s="12"/>
      <c r="AJ128" s="11"/>
      <c r="AK128" s="11"/>
      <c r="AL128" s="12"/>
      <c r="AM128" s="11"/>
      <c r="AN128" s="11"/>
      <c r="AO128" s="12"/>
      <c r="AP128" s="11"/>
      <c r="AQ128" s="11"/>
      <c r="AR128" s="12"/>
      <c r="AS128" s="11"/>
      <c r="AT128" s="11"/>
      <c r="AU128" s="12"/>
      <c r="AV128" s="13"/>
      <c r="AW128" s="9"/>
      <c r="AX128" s="14"/>
    </row>
    <row r="129" spans="3:50" x14ac:dyDescent="0.25">
      <c r="C129" s="9"/>
      <c r="D129" s="9"/>
      <c r="E129" s="9"/>
      <c r="H129" s="9"/>
      <c r="L129" s="11"/>
      <c r="M129" s="11"/>
      <c r="N129" s="12"/>
      <c r="O129" s="11"/>
      <c r="P129" s="11"/>
      <c r="Q129" s="12"/>
      <c r="R129" s="11"/>
      <c r="S129" s="11"/>
      <c r="T129" s="12"/>
      <c r="U129" s="11"/>
      <c r="V129" s="11"/>
      <c r="W129" s="12"/>
      <c r="X129" s="11"/>
      <c r="Y129" s="11"/>
      <c r="Z129" s="12"/>
      <c r="AA129" s="11"/>
      <c r="AB129" s="11"/>
      <c r="AC129" s="12"/>
      <c r="AD129" s="11"/>
      <c r="AE129" s="11"/>
      <c r="AF129" s="12"/>
      <c r="AG129" s="11"/>
      <c r="AH129" s="11"/>
      <c r="AI129" s="12"/>
      <c r="AJ129" s="11"/>
      <c r="AK129" s="11"/>
      <c r="AL129" s="12"/>
      <c r="AM129" s="11"/>
      <c r="AN129" s="11"/>
      <c r="AO129" s="12"/>
      <c r="AP129" s="11"/>
      <c r="AQ129" s="11"/>
      <c r="AR129" s="12"/>
      <c r="AS129" s="11"/>
      <c r="AT129" s="11"/>
      <c r="AU129" s="12"/>
      <c r="AV129" s="13"/>
      <c r="AW129" s="9"/>
      <c r="AX129" s="14"/>
    </row>
    <row r="130" spans="3:50" x14ac:dyDescent="0.25">
      <c r="C130" s="9"/>
      <c r="D130" s="9"/>
      <c r="E130" s="9"/>
      <c r="H130" s="9"/>
      <c r="L130" s="11"/>
      <c r="M130" s="11"/>
      <c r="N130" s="12"/>
      <c r="O130" s="11"/>
      <c r="P130" s="11"/>
      <c r="Q130" s="12"/>
      <c r="R130" s="11"/>
      <c r="S130" s="11"/>
      <c r="T130" s="12"/>
      <c r="U130" s="11"/>
      <c r="V130" s="11"/>
      <c r="W130" s="12"/>
      <c r="X130" s="11"/>
      <c r="Y130" s="11"/>
      <c r="Z130" s="12"/>
      <c r="AA130" s="11"/>
      <c r="AB130" s="11"/>
      <c r="AC130" s="12"/>
      <c r="AD130" s="11"/>
      <c r="AE130" s="11"/>
      <c r="AF130" s="12"/>
      <c r="AG130" s="11"/>
      <c r="AH130" s="11"/>
      <c r="AI130" s="12"/>
      <c r="AJ130" s="11"/>
      <c r="AK130" s="11"/>
      <c r="AL130" s="12"/>
      <c r="AM130" s="11"/>
      <c r="AN130" s="11"/>
      <c r="AO130" s="12"/>
      <c r="AP130" s="11"/>
      <c r="AQ130" s="11"/>
      <c r="AR130" s="12"/>
      <c r="AS130" s="11"/>
      <c r="AT130" s="11"/>
      <c r="AU130" s="12"/>
      <c r="AV130" s="13"/>
      <c r="AW130" s="9"/>
      <c r="AX130" s="14"/>
    </row>
    <row r="131" spans="3:50" x14ac:dyDescent="0.25">
      <c r="C131" s="9"/>
      <c r="D131" s="9"/>
      <c r="E131" s="9"/>
      <c r="H131" s="9"/>
      <c r="L131" s="11"/>
      <c r="M131" s="11"/>
      <c r="N131" s="12"/>
      <c r="O131" s="11"/>
      <c r="P131" s="11"/>
      <c r="Q131" s="12"/>
      <c r="R131" s="11"/>
      <c r="S131" s="11"/>
      <c r="T131" s="12"/>
      <c r="U131" s="11"/>
      <c r="V131" s="11"/>
      <c r="W131" s="12"/>
      <c r="X131" s="11"/>
      <c r="Y131" s="11"/>
      <c r="Z131" s="12"/>
      <c r="AA131" s="11"/>
      <c r="AB131" s="11"/>
      <c r="AC131" s="12"/>
      <c r="AD131" s="11"/>
      <c r="AE131" s="11"/>
      <c r="AF131" s="12"/>
      <c r="AG131" s="11"/>
      <c r="AH131" s="11"/>
      <c r="AI131" s="12"/>
      <c r="AJ131" s="11"/>
      <c r="AK131" s="11"/>
      <c r="AL131" s="12"/>
      <c r="AM131" s="11"/>
      <c r="AN131" s="11"/>
      <c r="AO131" s="12"/>
      <c r="AP131" s="11"/>
      <c r="AQ131" s="11"/>
      <c r="AR131" s="12"/>
      <c r="AS131" s="11"/>
      <c r="AT131" s="11"/>
      <c r="AU131" s="12"/>
      <c r="AV131" s="13"/>
      <c r="AW131" s="9"/>
      <c r="AX131" s="14"/>
    </row>
    <row r="132" spans="3:50" x14ac:dyDescent="0.25">
      <c r="C132" s="9"/>
      <c r="D132" s="9"/>
      <c r="E132" s="9"/>
      <c r="H132" s="9"/>
      <c r="L132" s="11"/>
      <c r="M132" s="11"/>
      <c r="N132" s="12"/>
      <c r="O132" s="11"/>
      <c r="P132" s="11"/>
      <c r="Q132" s="12"/>
      <c r="R132" s="11"/>
      <c r="S132" s="11"/>
      <c r="T132" s="12"/>
      <c r="U132" s="11"/>
      <c r="V132" s="11"/>
      <c r="W132" s="12"/>
      <c r="X132" s="11"/>
      <c r="Y132" s="11"/>
      <c r="Z132" s="12"/>
      <c r="AA132" s="11"/>
      <c r="AB132" s="11"/>
      <c r="AC132" s="12"/>
      <c r="AD132" s="11"/>
      <c r="AE132" s="11"/>
      <c r="AF132" s="12"/>
      <c r="AG132" s="11"/>
      <c r="AH132" s="11"/>
      <c r="AI132" s="12"/>
      <c r="AJ132" s="11"/>
      <c r="AK132" s="11"/>
      <c r="AL132" s="12"/>
      <c r="AM132" s="11"/>
      <c r="AN132" s="11"/>
      <c r="AO132" s="12"/>
      <c r="AP132" s="11"/>
      <c r="AQ132" s="11"/>
      <c r="AR132" s="12"/>
      <c r="AS132" s="11"/>
      <c r="AT132" s="11"/>
      <c r="AU132" s="12"/>
      <c r="AV132" s="13"/>
      <c r="AW132" s="9"/>
      <c r="AX132" s="14"/>
    </row>
    <row r="133" spans="3:50" x14ac:dyDescent="0.25">
      <c r="C133" s="9"/>
      <c r="D133" s="9"/>
      <c r="E133" s="9"/>
      <c r="H133" s="9"/>
      <c r="L133" s="11"/>
      <c r="M133" s="11"/>
      <c r="N133" s="12"/>
      <c r="O133" s="11"/>
      <c r="P133" s="11"/>
      <c r="Q133" s="12"/>
      <c r="R133" s="11"/>
      <c r="S133" s="11"/>
      <c r="T133" s="12"/>
      <c r="U133" s="11"/>
      <c r="V133" s="11"/>
      <c r="W133" s="12"/>
      <c r="X133" s="11"/>
      <c r="Y133" s="11"/>
      <c r="Z133" s="12"/>
      <c r="AA133" s="11"/>
      <c r="AB133" s="11"/>
      <c r="AC133" s="12"/>
      <c r="AD133" s="11"/>
      <c r="AE133" s="11"/>
      <c r="AF133" s="12"/>
      <c r="AG133" s="11"/>
      <c r="AH133" s="11"/>
      <c r="AI133" s="12"/>
      <c r="AJ133" s="11"/>
      <c r="AK133" s="11"/>
      <c r="AL133" s="12"/>
      <c r="AM133" s="11"/>
      <c r="AN133" s="11"/>
      <c r="AO133" s="12"/>
      <c r="AP133" s="11"/>
      <c r="AQ133" s="11"/>
      <c r="AR133" s="12"/>
      <c r="AS133" s="11"/>
      <c r="AT133" s="11"/>
      <c r="AU133" s="12"/>
      <c r="AV133" s="13"/>
      <c r="AW133" s="9"/>
      <c r="AX133" s="14"/>
    </row>
    <row r="134" spans="3:50" x14ac:dyDescent="0.25">
      <c r="C134" s="9"/>
      <c r="D134" s="9"/>
      <c r="E134" s="9"/>
      <c r="H134" s="9"/>
      <c r="L134" s="11"/>
      <c r="M134" s="11"/>
      <c r="N134" s="12"/>
      <c r="O134" s="11"/>
      <c r="P134" s="11"/>
      <c r="Q134" s="12"/>
      <c r="R134" s="11"/>
      <c r="S134" s="11"/>
      <c r="T134" s="12"/>
      <c r="U134" s="11"/>
      <c r="V134" s="11"/>
      <c r="W134" s="12"/>
      <c r="X134" s="11"/>
      <c r="Y134" s="11"/>
      <c r="Z134" s="12"/>
      <c r="AA134" s="11"/>
      <c r="AB134" s="11"/>
      <c r="AC134" s="12"/>
      <c r="AD134" s="11"/>
      <c r="AE134" s="11"/>
      <c r="AF134" s="12"/>
      <c r="AG134" s="11"/>
      <c r="AH134" s="11"/>
      <c r="AI134" s="12"/>
      <c r="AJ134" s="11"/>
      <c r="AK134" s="11"/>
      <c r="AL134" s="12"/>
      <c r="AM134" s="11"/>
      <c r="AN134" s="11"/>
      <c r="AO134" s="12"/>
      <c r="AP134" s="11"/>
      <c r="AQ134" s="11"/>
      <c r="AR134" s="12"/>
      <c r="AS134" s="11"/>
      <c r="AT134" s="11"/>
      <c r="AU134" s="12"/>
      <c r="AV134" s="13"/>
      <c r="AW134" s="9"/>
      <c r="AX134" s="14"/>
    </row>
    <row r="135" spans="3:50" x14ac:dyDescent="0.25">
      <c r="C135" s="9"/>
      <c r="D135" s="9"/>
      <c r="E135" s="9"/>
      <c r="H135" s="9"/>
      <c r="L135" s="11"/>
      <c r="M135" s="11"/>
      <c r="N135" s="12"/>
      <c r="O135" s="11"/>
      <c r="P135" s="11"/>
      <c r="Q135" s="12"/>
      <c r="R135" s="11"/>
      <c r="S135" s="11"/>
      <c r="T135" s="12"/>
      <c r="U135" s="11"/>
      <c r="V135" s="11"/>
      <c r="W135" s="12"/>
      <c r="X135" s="11"/>
      <c r="Y135" s="11"/>
      <c r="Z135" s="12"/>
      <c r="AA135" s="11"/>
      <c r="AB135" s="11"/>
      <c r="AC135" s="12"/>
      <c r="AD135" s="11"/>
      <c r="AE135" s="11"/>
      <c r="AF135" s="12"/>
      <c r="AG135" s="11"/>
      <c r="AH135" s="11"/>
      <c r="AI135" s="12"/>
      <c r="AJ135" s="11"/>
      <c r="AK135" s="11"/>
      <c r="AL135" s="12"/>
      <c r="AM135" s="11"/>
      <c r="AN135" s="11"/>
      <c r="AO135" s="12"/>
      <c r="AP135" s="11"/>
      <c r="AQ135" s="11"/>
      <c r="AR135" s="12"/>
      <c r="AS135" s="11"/>
      <c r="AT135" s="11"/>
      <c r="AU135" s="12"/>
      <c r="AV135" s="13"/>
      <c r="AW135" s="9"/>
      <c r="AX135" s="14"/>
    </row>
    <row r="136" spans="3:50" x14ac:dyDescent="0.25">
      <c r="C136" s="9"/>
      <c r="D136" s="9"/>
      <c r="E136" s="9"/>
      <c r="H136" s="9"/>
      <c r="L136" s="11"/>
      <c r="M136" s="11"/>
      <c r="N136" s="12"/>
      <c r="O136" s="11"/>
      <c r="P136" s="11"/>
      <c r="Q136" s="12"/>
      <c r="R136" s="11"/>
      <c r="S136" s="11"/>
      <c r="T136" s="12"/>
      <c r="U136" s="11"/>
      <c r="V136" s="11"/>
      <c r="W136" s="12"/>
      <c r="X136" s="11"/>
      <c r="Y136" s="11"/>
      <c r="Z136" s="12"/>
      <c r="AA136" s="11"/>
      <c r="AB136" s="11"/>
      <c r="AC136" s="12"/>
      <c r="AD136" s="11"/>
      <c r="AE136" s="11"/>
      <c r="AF136" s="12"/>
      <c r="AG136" s="11"/>
      <c r="AH136" s="11"/>
      <c r="AI136" s="12"/>
      <c r="AJ136" s="11"/>
      <c r="AK136" s="11"/>
      <c r="AL136" s="12"/>
      <c r="AM136" s="11"/>
      <c r="AN136" s="11"/>
      <c r="AO136" s="12"/>
      <c r="AP136" s="11"/>
      <c r="AQ136" s="11"/>
      <c r="AR136" s="12"/>
      <c r="AS136" s="11"/>
      <c r="AT136" s="11"/>
      <c r="AU136" s="12"/>
      <c r="AV136" s="13"/>
      <c r="AW136" s="9"/>
      <c r="AX136" s="14"/>
    </row>
    <row r="137" spans="3:50" x14ac:dyDescent="0.25">
      <c r="C137" s="9"/>
      <c r="D137" s="9"/>
      <c r="E137" s="9"/>
      <c r="H137" s="9"/>
      <c r="L137" s="11"/>
      <c r="M137" s="11"/>
      <c r="N137" s="12"/>
      <c r="O137" s="11"/>
      <c r="P137" s="11"/>
      <c r="Q137" s="12"/>
      <c r="R137" s="11"/>
      <c r="S137" s="11"/>
      <c r="T137" s="12"/>
      <c r="U137" s="11"/>
      <c r="V137" s="11"/>
      <c r="W137" s="12"/>
      <c r="X137" s="11"/>
      <c r="Y137" s="11"/>
      <c r="Z137" s="12"/>
      <c r="AA137" s="11"/>
      <c r="AB137" s="11"/>
      <c r="AC137" s="12"/>
      <c r="AD137" s="11"/>
      <c r="AE137" s="11"/>
      <c r="AF137" s="12"/>
      <c r="AG137" s="11"/>
      <c r="AH137" s="11"/>
      <c r="AI137" s="12"/>
      <c r="AJ137" s="11"/>
      <c r="AK137" s="11"/>
      <c r="AL137" s="12"/>
      <c r="AM137" s="11"/>
      <c r="AN137" s="11"/>
      <c r="AO137" s="12"/>
      <c r="AP137" s="11"/>
      <c r="AQ137" s="11"/>
      <c r="AR137" s="12"/>
      <c r="AS137" s="11"/>
      <c r="AT137" s="11"/>
      <c r="AU137" s="12"/>
      <c r="AV137" s="13"/>
      <c r="AW137" s="9"/>
      <c r="AX137" s="14"/>
    </row>
    <row r="138" spans="3:50" x14ac:dyDescent="0.25">
      <c r="C138" s="9"/>
      <c r="D138" s="9"/>
      <c r="E138" s="9"/>
      <c r="H138" s="9"/>
      <c r="L138" s="11"/>
      <c r="M138" s="11"/>
      <c r="N138" s="12"/>
      <c r="O138" s="11"/>
      <c r="P138" s="11"/>
      <c r="Q138" s="12"/>
      <c r="R138" s="11"/>
      <c r="S138" s="11"/>
      <c r="T138" s="12"/>
      <c r="U138" s="11"/>
      <c r="V138" s="11"/>
      <c r="W138" s="12"/>
      <c r="X138" s="11"/>
      <c r="Y138" s="11"/>
      <c r="Z138" s="12"/>
      <c r="AA138" s="11"/>
      <c r="AB138" s="11"/>
      <c r="AC138" s="12"/>
      <c r="AD138" s="11"/>
      <c r="AE138" s="11"/>
      <c r="AF138" s="12"/>
      <c r="AG138" s="11"/>
      <c r="AH138" s="11"/>
      <c r="AI138" s="12"/>
      <c r="AJ138" s="11"/>
      <c r="AK138" s="11"/>
      <c r="AL138" s="12"/>
      <c r="AM138" s="11"/>
      <c r="AN138" s="11"/>
      <c r="AO138" s="12"/>
      <c r="AP138" s="11"/>
      <c r="AQ138" s="11"/>
      <c r="AR138" s="12"/>
      <c r="AS138" s="11"/>
      <c r="AT138" s="11"/>
      <c r="AU138" s="12"/>
      <c r="AV138" s="13"/>
      <c r="AW138" s="9"/>
      <c r="AX138" s="14"/>
    </row>
    <row r="139" spans="3:50" x14ac:dyDescent="0.25">
      <c r="C139" s="9"/>
      <c r="D139" s="9"/>
      <c r="E139" s="9"/>
      <c r="H139" s="9"/>
      <c r="L139" s="11"/>
      <c r="M139" s="11"/>
      <c r="N139" s="12"/>
      <c r="O139" s="11"/>
      <c r="P139" s="11"/>
      <c r="Q139" s="12"/>
      <c r="R139" s="11"/>
      <c r="S139" s="11"/>
      <c r="T139" s="12"/>
      <c r="U139" s="11"/>
      <c r="V139" s="11"/>
      <c r="W139" s="12"/>
      <c r="X139" s="11"/>
      <c r="Y139" s="11"/>
      <c r="Z139" s="12"/>
      <c r="AA139" s="11"/>
      <c r="AB139" s="11"/>
      <c r="AC139" s="12"/>
      <c r="AD139" s="11"/>
      <c r="AE139" s="11"/>
      <c r="AF139" s="12"/>
      <c r="AG139" s="11"/>
      <c r="AH139" s="11"/>
      <c r="AI139" s="12"/>
      <c r="AJ139" s="11"/>
      <c r="AK139" s="11"/>
      <c r="AL139" s="12"/>
      <c r="AM139" s="11"/>
      <c r="AN139" s="11"/>
      <c r="AO139" s="12"/>
      <c r="AP139" s="11"/>
      <c r="AQ139" s="11"/>
      <c r="AR139" s="12"/>
      <c r="AS139" s="11"/>
      <c r="AT139" s="11"/>
      <c r="AU139" s="12"/>
      <c r="AV139" s="13"/>
      <c r="AW139" s="9"/>
      <c r="AX139" s="14"/>
    </row>
    <row r="140" spans="3:50" x14ac:dyDescent="0.25">
      <c r="C140" s="9"/>
      <c r="D140" s="9"/>
      <c r="E140" s="9"/>
      <c r="H140" s="9"/>
      <c r="L140" s="11"/>
      <c r="M140" s="11"/>
      <c r="N140" s="12"/>
      <c r="O140" s="11"/>
      <c r="P140" s="11"/>
      <c r="Q140" s="12"/>
      <c r="R140" s="11"/>
      <c r="S140" s="11"/>
      <c r="T140" s="12"/>
      <c r="U140" s="11"/>
      <c r="V140" s="11"/>
      <c r="W140" s="12"/>
      <c r="X140" s="11"/>
      <c r="Y140" s="11"/>
      <c r="Z140" s="12"/>
      <c r="AA140" s="11"/>
      <c r="AB140" s="11"/>
      <c r="AC140" s="12"/>
      <c r="AD140" s="11"/>
      <c r="AE140" s="11"/>
      <c r="AF140" s="12"/>
      <c r="AG140" s="11"/>
      <c r="AH140" s="11"/>
      <c r="AI140" s="12"/>
      <c r="AJ140" s="11"/>
      <c r="AK140" s="11"/>
      <c r="AL140" s="12"/>
      <c r="AM140" s="11"/>
      <c r="AN140" s="11"/>
      <c r="AO140" s="12"/>
      <c r="AP140" s="11"/>
      <c r="AQ140" s="11"/>
      <c r="AR140" s="12"/>
      <c r="AS140" s="11"/>
      <c r="AT140" s="11"/>
      <c r="AU140" s="12"/>
      <c r="AV140" s="13"/>
      <c r="AW140" s="9"/>
      <c r="AX140" s="14"/>
    </row>
    <row r="141" spans="3:50" x14ac:dyDescent="0.25">
      <c r="C141" s="9"/>
      <c r="D141" s="9"/>
      <c r="E141" s="9"/>
      <c r="H141" s="9"/>
      <c r="L141" s="11"/>
      <c r="M141" s="11"/>
      <c r="N141" s="12"/>
      <c r="O141" s="11"/>
      <c r="P141" s="11"/>
      <c r="Q141" s="12"/>
      <c r="R141" s="11"/>
      <c r="S141" s="11"/>
      <c r="T141" s="12"/>
      <c r="U141" s="11"/>
      <c r="V141" s="11"/>
      <c r="W141" s="12"/>
      <c r="X141" s="11"/>
      <c r="Y141" s="11"/>
      <c r="Z141" s="12"/>
      <c r="AA141" s="11"/>
      <c r="AB141" s="11"/>
      <c r="AC141" s="12"/>
      <c r="AD141" s="11"/>
      <c r="AE141" s="11"/>
      <c r="AF141" s="12"/>
      <c r="AG141" s="11"/>
      <c r="AH141" s="11"/>
      <c r="AI141" s="12"/>
      <c r="AJ141" s="11"/>
      <c r="AK141" s="11"/>
      <c r="AL141" s="12"/>
      <c r="AM141" s="11"/>
      <c r="AN141" s="11"/>
      <c r="AO141" s="12"/>
      <c r="AP141" s="11"/>
      <c r="AQ141" s="11"/>
      <c r="AR141" s="12"/>
      <c r="AS141" s="11"/>
      <c r="AT141" s="11"/>
      <c r="AU141" s="12"/>
      <c r="AV141" s="13"/>
      <c r="AW141" s="9"/>
      <c r="AX141" s="14"/>
    </row>
    <row r="142" spans="3:50" x14ac:dyDescent="0.25">
      <c r="C142" s="9"/>
      <c r="D142" s="9"/>
      <c r="E142" s="9"/>
      <c r="H142" s="9"/>
      <c r="L142" s="11"/>
      <c r="M142" s="11"/>
      <c r="N142" s="12"/>
      <c r="O142" s="11"/>
      <c r="P142" s="11"/>
      <c r="Q142" s="12"/>
      <c r="R142" s="11"/>
      <c r="S142" s="11"/>
      <c r="T142" s="12"/>
      <c r="U142" s="11"/>
      <c r="V142" s="11"/>
      <c r="W142" s="12"/>
      <c r="X142" s="11"/>
      <c r="Y142" s="11"/>
      <c r="Z142" s="12"/>
      <c r="AA142" s="11"/>
      <c r="AB142" s="11"/>
      <c r="AC142" s="12"/>
      <c r="AD142" s="11"/>
      <c r="AE142" s="11"/>
      <c r="AF142" s="12"/>
      <c r="AG142" s="11"/>
      <c r="AH142" s="11"/>
      <c r="AI142" s="12"/>
      <c r="AJ142" s="11"/>
      <c r="AK142" s="11"/>
      <c r="AL142" s="12"/>
      <c r="AM142" s="11"/>
      <c r="AN142" s="11"/>
      <c r="AO142" s="12"/>
      <c r="AP142" s="11"/>
      <c r="AQ142" s="11"/>
      <c r="AR142" s="12"/>
      <c r="AS142" s="11"/>
      <c r="AT142" s="11"/>
      <c r="AU142" s="12"/>
      <c r="AV142" s="13"/>
      <c r="AW142" s="9"/>
      <c r="AX142" s="14"/>
    </row>
    <row r="143" spans="3:50" x14ac:dyDescent="0.25">
      <c r="C143" s="9"/>
      <c r="D143" s="9"/>
      <c r="E143" s="9"/>
      <c r="H143" s="9"/>
      <c r="L143" s="11"/>
      <c r="M143" s="11"/>
      <c r="N143" s="12"/>
      <c r="O143" s="11"/>
      <c r="P143" s="11"/>
      <c r="Q143" s="12"/>
      <c r="R143" s="11"/>
      <c r="S143" s="11"/>
      <c r="T143" s="12"/>
      <c r="U143" s="11"/>
      <c r="V143" s="11"/>
      <c r="W143" s="12"/>
      <c r="X143" s="11"/>
      <c r="Y143" s="11"/>
      <c r="Z143" s="12"/>
      <c r="AA143" s="11"/>
      <c r="AB143" s="11"/>
      <c r="AC143" s="12"/>
      <c r="AD143" s="11"/>
      <c r="AE143" s="11"/>
      <c r="AF143" s="12"/>
      <c r="AG143" s="11"/>
      <c r="AH143" s="11"/>
      <c r="AI143" s="12"/>
      <c r="AJ143" s="11"/>
      <c r="AK143" s="11"/>
      <c r="AL143" s="12"/>
      <c r="AM143" s="11"/>
      <c r="AN143" s="11"/>
      <c r="AO143" s="12"/>
      <c r="AP143" s="11"/>
      <c r="AQ143" s="11"/>
      <c r="AR143" s="12"/>
      <c r="AS143" s="11"/>
      <c r="AT143" s="11"/>
      <c r="AU143" s="12"/>
      <c r="AV143" s="13"/>
      <c r="AW143" s="9"/>
      <c r="AX143" s="14"/>
    </row>
    <row r="144" spans="3:50" x14ac:dyDescent="0.25">
      <c r="C144" s="9"/>
      <c r="D144" s="9"/>
      <c r="E144" s="9"/>
      <c r="H144" s="9"/>
      <c r="L144" s="11"/>
      <c r="M144" s="11"/>
      <c r="N144" s="12"/>
      <c r="O144" s="11"/>
      <c r="P144" s="11"/>
      <c r="Q144" s="12"/>
      <c r="R144" s="11"/>
      <c r="S144" s="11"/>
      <c r="T144" s="12"/>
      <c r="U144" s="11"/>
      <c r="V144" s="11"/>
      <c r="W144" s="12"/>
      <c r="X144" s="11"/>
      <c r="Y144" s="11"/>
      <c r="Z144" s="12"/>
      <c r="AA144" s="11"/>
      <c r="AB144" s="11"/>
      <c r="AC144" s="12"/>
      <c r="AD144" s="11"/>
      <c r="AE144" s="11"/>
      <c r="AF144" s="12"/>
      <c r="AG144" s="11"/>
      <c r="AH144" s="11"/>
      <c r="AI144" s="12"/>
      <c r="AJ144" s="11"/>
      <c r="AK144" s="11"/>
      <c r="AL144" s="12"/>
      <c r="AM144" s="11"/>
      <c r="AN144" s="11"/>
      <c r="AO144" s="12"/>
      <c r="AP144" s="11"/>
      <c r="AQ144" s="11"/>
      <c r="AR144" s="12"/>
      <c r="AS144" s="11"/>
      <c r="AT144" s="11"/>
      <c r="AU144" s="12"/>
      <c r="AV144" s="13"/>
      <c r="AW144" s="9"/>
      <c r="AX144" s="14"/>
    </row>
    <row r="145" spans="3:50" x14ac:dyDescent="0.25">
      <c r="C145" s="9"/>
      <c r="D145" s="9"/>
      <c r="E145" s="9"/>
      <c r="H145" s="9"/>
      <c r="L145" s="11"/>
      <c r="M145" s="11"/>
      <c r="N145" s="12"/>
      <c r="O145" s="11"/>
      <c r="P145" s="11"/>
      <c r="Q145" s="12"/>
      <c r="R145" s="11"/>
      <c r="S145" s="11"/>
      <c r="T145" s="12"/>
      <c r="U145" s="11"/>
      <c r="V145" s="11"/>
      <c r="W145" s="12"/>
      <c r="X145" s="11"/>
      <c r="Y145" s="11"/>
      <c r="Z145" s="12"/>
      <c r="AA145" s="11"/>
      <c r="AB145" s="11"/>
      <c r="AC145" s="12"/>
      <c r="AD145" s="11"/>
      <c r="AE145" s="11"/>
      <c r="AF145" s="12"/>
      <c r="AG145" s="11"/>
      <c r="AH145" s="11"/>
      <c r="AI145" s="12"/>
      <c r="AJ145" s="11"/>
      <c r="AK145" s="11"/>
      <c r="AL145" s="12"/>
      <c r="AM145" s="11"/>
      <c r="AN145" s="11"/>
      <c r="AO145" s="12"/>
      <c r="AP145" s="11"/>
      <c r="AQ145" s="11"/>
      <c r="AR145" s="12"/>
      <c r="AS145" s="11"/>
      <c r="AT145" s="11"/>
      <c r="AU145" s="12"/>
      <c r="AV145" s="13"/>
      <c r="AW145" s="9"/>
      <c r="AX145" s="14"/>
    </row>
    <row r="146" spans="3:50" x14ac:dyDescent="0.25">
      <c r="C146" s="9"/>
      <c r="D146" s="9"/>
      <c r="E146" s="9"/>
      <c r="H146" s="9"/>
      <c r="L146" s="11"/>
      <c r="M146" s="11"/>
      <c r="N146" s="12"/>
      <c r="O146" s="11"/>
      <c r="P146" s="11"/>
      <c r="Q146" s="12"/>
      <c r="R146" s="11"/>
      <c r="S146" s="11"/>
      <c r="T146" s="12"/>
      <c r="U146" s="11"/>
      <c r="V146" s="11"/>
      <c r="W146" s="12"/>
      <c r="X146" s="11"/>
      <c r="Y146" s="11"/>
      <c r="Z146" s="12"/>
      <c r="AA146" s="11"/>
      <c r="AB146" s="11"/>
      <c r="AC146" s="12"/>
      <c r="AD146" s="11"/>
      <c r="AE146" s="11"/>
      <c r="AF146" s="12"/>
      <c r="AG146" s="11"/>
      <c r="AH146" s="11"/>
      <c r="AI146" s="12"/>
      <c r="AJ146" s="11"/>
      <c r="AK146" s="11"/>
      <c r="AL146" s="12"/>
      <c r="AM146" s="11"/>
      <c r="AN146" s="11"/>
      <c r="AO146" s="12"/>
      <c r="AP146" s="11"/>
      <c r="AQ146" s="11"/>
      <c r="AR146" s="12"/>
      <c r="AS146" s="11"/>
      <c r="AT146" s="11"/>
      <c r="AU146" s="12"/>
      <c r="AV146" s="13"/>
      <c r="AW146" s="9"/>
      <c r="AX146" s="14"/>
    </row>
    <row r="147" spans="3:50" x14ac:dyDescent="0.25">
      <c r="C147" s="9"/>
      <c r="D147" s="9"/>
      <c r="E147" s="9"/>
      <c r="H147" s="9"/>
      <c r="L147" s="11"/>
      <c r="M147" s="11"/>
      <c r="N147" s="12"/>
      <c r="O147" s="11"/>
      <c r="P147" s="11"/>
      <c r="Q147" s="12"/>
      <c r="R147" s="11"/>
      <c r="S147" s="11"/>
      <c r="T147" s="12"/>
      <c r="U147" s="11"/>
      <c r="V147" s="11"/>
      <c r="W147" s="12"/>
      <c r="X147" s="11"/>
      <c r="Y147" s="11"/>
      <c r="Z147" s="12"/>
      <c r="AA147" s="11"/>
      <c r="AB147" s="11"/>
      <c r="AC147" s="12"/>
      <c r="AD147" s="11"/>
      <c r="AE147" s="11"/>
      <c r="AF147" s="12"/>
      <c r="AG147" s="11"/>
      <c r="AH147" s="11"/>
      <c r="AI147" s="12"/>
      <c r="AJ147" s="11"/>
      <c r="AK147" s="11"/>
      <c r="AL147" s="12"/>
      <c r="AM147" s="11"/>
      <c r="AN147" s="11"/>
      <c r="AO147" s="12"/>
      <c r="AP147" s="11"/>
      <c r="AQ147" s="11"/>
      <c r="AR147" s="12"/>
      <c r="AS147" s="11"/>
      <c r="AT147" s="11"/>
      <c r="AU147" s="12"/>
      <c r="AV147" s="13"/>
      <c r="AW147" s="9"/>
      <c r="AX147" s="14"/>
    </row>
    <row r="148" spans="3:50" x14ac:dyDescent="0.25">
      <c r="C148" s="9"/>
      <c r="D148" s="9"/>
      <c r="E148" s="9"/>
      <c r="H148" s="9"/>
      <c r="L148" s="11"/>
      <c r="M148" s="11"/>
      <c r="N148" s="12"/>
      <c r="O148" s="11"/>
      <c r="P148" s="11"/>
      <c r="Q148" s="12"/>
      <c r="R148" s="11"/>
      <c r="S148" s="11"/>
      <c r="T148" s="12"/>
      <c r="U148" s="11"/>
      <c r="V148" s="11"/>
      <c r="W148" s="12"/>
      <c r="X148" s="11"/>
      <c r="Y148" s="11"/>
      <c r="Z148" s="12"/>
      <c r="AA148" s="11"/>
      <c r="AB148" s="11"/>
      <c r="AC148" s="12"/>
      <c r="AD148" s="11"/>
      <c r="AE148" s="11"/>
      <c r="AF148" s="12"/>
      <c r="AG148" s="11"/>
      <c r="AH148" s="11"/>
      <c r="AI148" s="12"/>
      <c r="AJ148" s="11"/>
      <c r="AK148" s="11"/>
      <c r="AL148" s="12"/>
      <c r="AM148" s="11"/>
      <c r="AN148" s="11"/>
      <c r="AO148" s="12"/>
      <c r="AP148" s="11"/>
      <c r="AQ148" s="11"/>
      <c r="AR148" s="12"/>
      <c r="AS148" s="11"/>
      <c r="AT148" s="11"/>
      <c r="AU148" s="12"/>
      <c r="AV148" s="13"/>
      <c r="AW148" s="9"/>
      <c r="AX148" s="14"/>
    </row>
    <row r="149" spans="3:50" x14ac:dyDescent="0.25">
      <c r="C149" s="9"/>
      <c r="D149" s="9"/>
      <c r="E149" s="9"/>
      <c r="H149" s="9"/>
      <c r="L149" s="11"/>
      <c r="M149" s="11"/>
      <c r="N149" s="12"/>
      <c r="O149" s="11"/>
      <c r="P149" s="11"/>
      <c r="Q149" s="12"/>
      <c r="R149" s="11"/>
      <c r="S149" s="11"/>
      <c r="T149" s="12"/>
      <c r="U149" s="11"/>
      <c r="V149" s="11"/>
      <c r="W149" s="12"/>
      <c r="X149" s="11"/>
      <c r="Y149" s="11"/>
      <c r="Z149" s="12"/>
      <c r="AA149" s="11"/>
      <c r="AB149" s="11"/>
      <c r="AC149" s="12"/>
      <c r="AD149" s="11"/>
      <c r="AE149" s="11"/>
      <c r="AF149" s="12"/>
      <c r="AG149" s="11"/>
      <c r="AH149" s="11"/>
      <c r="AI149" s="12"/>
      <c r="AJ149" s="11"/>
      <c r="AK149" s="11"/>
      <c r="AL149" s="12"/>
      <c r="AM149" s="11"/>
      <c r="AN149" s="11"/>
      <c r="AO149" s="12"/>
      <c r="AP149" s="11"/>
      <c r="AQ149" s="11"/>
      <c r="AR149" s="12"/>
      <c r="AS149" s="11"/>
      <c r="AT149" s="11"/>
      <c r="AU149" s="12"/>
      <c r="AV149" s="13"/>
      <c r="AW149" s="9"/>
      <c r="AX149" s="14"/>
    </row>
    <row r="150" spans="3:50" x14ac:dyDescent="0.25">
      <c r="C150" s="9"/>
      <c r="D150" s="9"/>
      <c r="E150" s="9"/>
      <c r="H150" s="9"/>
      <c r="L150" s="11">
        <f t="shared" ref="L150:AU150" si="0">SUM(L2:L149)</f>
        <v>10017641.65</v>
      </c>
      <c r="M150" s="11">
        <f t="shared" si="0"/>
        <v>7000000</v>
      </c>
      <c r="N150" s="11">
        <f t="shared" si="0"/>
        <v>7000000</v>
      </c>
      <c r="O150" s="11">
        <f t="shared" si="0"/>
        <v>17641.650000000001</v>
      </c>
      <c r="P150" s="11">
        <f t="shared" si="0"/>
        <v>0</v>
      </c>
      <c r="Q150" s="11">
        <f t="shared" si="0"/>
        <v>0</v>
      </c>
      <c r="R150" s="11">
        <f t="shared" si="0"/>
        <v>1858599.6400000001</v>
      </c>
      <c r="S150" s="11">
        <f t="shared" si="0"/>
        <v>650000</v>
      </c>
      <c r="T150" s="11">
        <f t="shared" si="0"/>
        <v>799000</v>
      </c>
      <c r="U150" s="11">
        <f t="shared" si="0"/>
        <v>17641.650000000001</v>
      </c>
      <c r="V150" s="11">
        <f t="shared" si="0"/>
        <v>0</v>
      </c>
      <c r="W150" s="11">
        <f t="shared" si="0"/>
        <v>0</v>
      </c>
      <c r="X150" s="11">
        <f t="shared" si="0"/>
        <v>17641.650000000001</v>
      </c>
      <c r="Y150" s="11">
        <f t="shared" si="0"/>
        <v>0</v>
      </c>
      <c r="Z150" s="11">
        <f t="shared" si="0"/>
        <v>0</v>
      </c>
      <c r="AA150" s="11">
        <f t="shared" si="0"/>
        <v>1807599.6400000001</v>
      </c>
      <c r="AB150" s="11">
        <f t="shared" si="0"/>
        <v>0</v>
      </c>
      <c r="AC150" s="11">
        <f t="shared" si="0"/>
        <v>0</v>
      </c>
      <c r="AD150" s="11">
        <f t="shared" si="0"/>
        <v>17641.650000000001</v>
      </c>
      <c r="AE150" s="11">
        <f t="shared" si="0"/>
        <v>0</v>
      </c>
      <c r="AF150" s="11">
        <f t="shared" si="0"/>
        <v>0</v>
      </c>
      <c r="AG150" s="11">
        <f t="shared" si="0"/>
        <v>17641.650000000001</v>
      </c>
      <c r="AH150" s="11">
        <f t="shared" si="0"/>
        <v>0</v>
      </c>
      <c r="AI150" s="11">
        <f t="shared" si="0"/>
        <v>0</v>
      </c>
      <c r="AJ150" s="11">
        <f t="shared" si="0"/>
        <v>1643099.64</v>
      </c>
      <c r="AK150" s="11">
        <f t="shared" si="0"/>
        <v>0</v>
      </c>
      <c r="AL150" s="11">
        <f t="shared" si="0"/>
        <v>0</v>
      </c>
      <c r="AM150" s="11">
        <f t="shared" si="0"/>
        <v>17641.650000000001</v>
      </c>
      <c r="AN150" s="11">
        <f t="shared" si="0"/>
        <v>0</v>
      </c>
      <c r="AO150" s="11">
        <f t="shared" si="0"/>
        <v>0</v>
      </c>
      <c r="AP150" s="11">
        <f t="shared" si="0"/>
        <v>17641.650000000001</v>
      </c>
      <c r="AQ150" s="11">
        <f t="shared" si="0"/>
        <v>0</v>
      </c>
      <c r="AR150" s="11">
        <f t="shared" si="0"/>
        <v>0</v>
      </c>
      <c r="AS150" s="11">
        <f t="shared" si="0"/>
        <v>375266.65</v>
      </c>
      <c r="AT150" s="11">
        <f t="shared" si="0"/>
        <v>0</v>
      </c>
      <c r="AU150" s="11">
        <f t="shared" si="0"/>
        <v>0</v>
      </c>
      <c r="AV150" s="13"/>
      <c r="AW150" s="9"/>
      <c r="AX150" s="14"/>
    </row>
    <row r="153" spans="3:50" x14ac:dyDescent="0.25">
      <c r="C153" s="7"/>
      <c r="D153" s="7"/>
      <c r="E153" s="7"/>
      <c r="F153" s="7"/>
      <c r="G153" s="7"/>
      <c r="H153" s="7"/>
      <c r="I153" s="7"/>
      <c r="K153" s="7"/>
      <c r="L153" s="7"/>
      <c r="M153" s="7"/>
      <c r="N153" s="7"/>
      <c r="O153" s="7"/>
      <c r="P153" s="7"/>
      <c r="Q153" s="7"/>
    </row>
    <row r="154" spans="3:50" x14ac:dyDescent="0.25">
      <c r="C154" s="7"/>
      <c r="D154" s="7"/>
      <c r="E154" s="7"/>
      <c r="F154" s="7"/>
      <c r="G154" s="7"/>
      <c r="H154" s="7"/>
      <c r="I154" s="7"/>
      <c r="K154" s="7"/>
      <c r="L154" s="7"/>
      <c r="M154" s="7"/>
      <c r="N154" s="7"/>
      <c r="O154" s="7"/>
      <c r="P154" s="7"/>
      <c r="Q154" s="7"/>
    </row>
    <row r="155" spans="3:50" x14ac:dyDescent="0.25">
      <c r="C155" s="7"/>
      <c r="D155" s="7"/>
      <c r="E155" s="7"/>
      <c r="F155" s="7"/>
      <c r="G155" s="7"/>
      <c r="H155" s="7"/>
      <c r="I155" s="7"/>
      <c r="K155" s="7"/>
      <c r="L155" s="7"/>
      <c r="M155" s="7"/>
      <c r="N155" s="7"/>
      <c r="O155" s="7"/>
      <c r="P155" s="7"/>
      <c r="Q155" s="7"/>
    </row>
    <row r="156" spans="3:50" x14ac:dyDescent="0.25">
      <c r="C156" s="7"/>
      <c r="D156" s="7"/>
      <c r="E156" s="7"/>
      <c r="F156" s="7"/>
      <c r="G156" s="7"/>
      <c r="H156" s="7"/>
      <c r="I156" s="7"/>
      <c r="K156" s="7"/>
      <c r="L156" s="7"/>
      <c r="M156" s="7"/>
      <c r="N156" s="7"/>
      <c r="O156" s="7"/>
      <c r="P156" s="7"/>
      <c r="Q156" s="7"/>
    </row>
    <row r="157" spans="3:50" x14ac:dyDescent="0.25">
      <c r="C157" s="7"/>
      <c r="D157" s="7"/>
      <c r="E157" s="7"/>
      <c r="F157" s="7"/>
      <c r="G157" s="7"/>
      <c r="H157" s="7"/>
      <c r="I157" s="7"/>
      <c r="K157" s="7"/>
      <c r="L157" s="7"/>
      <c r="M157" s="7"/>
      <c r="N157" s="7"/>
      <c r="O157" s="7"/>
      <c r="P157" s="7"/>
      <c r="Q157" s="7"/>
    </row>
    <row r="158" spans="3:50" x14ac:dyDescent="0.25">
      <c r="C158" s="7"/>
      <c r="D158" s="7"/>
      <c r="E158" s="7"/>
      <c r="F158" s="7"/>
      <c r="G158" s="7"/>
      <c r="H158" s="7"/>
      <c r="I158" s="7"/>
      <c r="K158" s="7"/>
      <c r="L158" s="7"/>
      <c r="M158" s="7"/>
      <c r="N158" s="7"/>
      <c r="O158" s="7"/>
      <c r="P158" s="7"/>
      <c r="Q158" s="7"/>
    </row>
    <row r="159" spans="3:50" x14ac:dyDescent="0.25">
      <c r="C159" s="7"/>
      <c r="D159" s="7"/>
      <c r="E159" s="7"/>
      <c r="F159" s="7"/>
      <c r="G159" s="7"/>
      <c r="H159" s="7"/>
      <c r="I159" s="7"/>
      <c r="K159" s="7"/>
      <c r="L159" s="7"/>
      <c r="M159" s="7"/>
      <c r="N159" s="7"/>
      <c r="O159" s="7"/>
      <c r="P159" s="7"/>
      <c r="Q159" s="7"/>
    </row>
    <row r="160" spans="3:50" x14ac:dyDescent="0.25">
      <c r="C160" s="7"/>
      <c r="D160" s="7"/>
      <c r="E160" s="7"/>
      <c r="F160" s="7"/>
      <c r="G160" s="7"/>
      <c r="H160" s="7"/>
      <c r="I160" s="7"/>
      <c r="K160" s="7"/>
      <c r="L160" s="7"/>
      <c r="M160" s="7"/>
      <c r="N160" s="7"/>
      <c r="O160" s="7"/>
      <c r="P160" s="7"/>
      <c r="Q160" s="7"/>
    </row>
    <row r="161" spans="3:17" x14ac:dyDescent="0.25">
      <c r="C161" s="7"/>
      <c r="D161" s="7"/>
      <c r="E161" s="7"/>
      <c r="F161" s="7"/>
      <c r="G161" s="7"/>
      <c r="H161" s="7"/>
      <c r="I161" s="7"/>
      <c r="K161" s="7"/>
      <c r="L161" s="7"/>
      <c r="M161" s="7"/>
      <c r="N161" s="7"/>
      <c r="O161" s="7"/>
      <c r="P161" s="7"/>
      <c r="Q161" s="7"/>
    </row>
    <row r="162" spans="3:17" x14ac:dyDescent="0.25">
      <c r="C162" s="22" t="s">
        <v>11</v>
      </c>
      <c r="D162" s="28" t="s">
        <v>46</v>
      </c>
      <c r="E162" s="22" t="s">
        <v>27</v>
      </c>
      <c r="G162" s="22" t="s">
        <v>24</v>
      </c>
      <c r="I162" s="23" t="s">
        <v>15</v>
      </c>
      <c r="J162" s="23" t="s">
        <v>0</v>
      </c>
      <c r="K162" s="23" t="s">
        <v>10</v>
      </c>
    </row>
    <row r="163" spans="3:17" x14ac:dyDescent="0.2">
      <c r="C163" s="7" t="s">
        <v>78</v>
      </c>
      <c r="D163" s="1" t="s">
        <v>81</v>
      </c>
      <c r="E163" s="1" t="s">
        <v>194</v>
      </c>
      <c r="G163" s="7" t="s">
        <v>25</v>
      </c>
      <c r="I163" s="7" t="s">
        <v>5</v>
      </c>
      <c r="J163" s="7" t="s">
        <v>77</v>
      </c>
      <c r="K163" s="7" t="s">
        <v>7</v>
      </c>
    </row>
    <row r="164" spans="3:17" x14ac:dyDescent="0.2">
      <c r="C164" s="7" t="s">
        <v>79</v>
      </c>
      <c r="D164" s="1" t="s">
        <v>82</v>
      </c>
      <c r="E164" s="1" t="s">
        <v>195</v>
      </c>
      <c r="G164" s="7" t="s">
        <v>26</v>
      </c>
      <c r="I164" s="7" t="s">
        <v>3</v>
      </c>
      <c r="J164" s="7" t="s">
        <v>23</v>
      </c>
      <c r="K164" s="7" t="s">
        <v>8</v>
      </c>
    </row>
    <row r="165" spans="3:17" x14ac:dyDescent="0.2">
      <c r="C165" s="7" t="s">
        <v>80</v>
      </c>
      <c r="D165" s="1" t="s">
        <v>33</v>
      </c>
      <c r="E165" s="1" t="s">
        <v>196</v>
      </c>
      <c r="H165" s="7"/>
      <c r="I165" s="7" t="s">
        <v>22</v>
      </c>
      <c r="J165" s="7" t="s">
        <v>83</v>
      </c>
      <c r="K165" s="20" t="s">
        <v>9</v>
      </c>
    </row>
    <row r="166" spans="3:17" x14ac:dyDescent="0.2">
      <c r="C166" s="7" t="s">
        <v>47</v>
      </c>
      <c r="D166" s="1" t="s">
        <v>225</v>
      </c>
      <c r="E166" s="1" t="s">
        <v>197</v>
      </c>
      <c r="H166" s="7"/>
      <c r="I166" s="7" t="s">
        <v>14</v>
      </c>
      <c r="J166" s="7"/>
      <c r="K166" s="7"/>
    </row>
    <row r="167" spans="3:17" x14ac:dyDescent="0.2">
      <c r="C167" s="8" t="s">
        <v>84</v>
      </c>
      <c r="D167" s="7"/>
      <c r="E167" s="1"/>
      <c r="H167" s="7"/>
      <c r="I167" s="7" t="s">
        <v>13</v>
      </c>
      <c r="J167" s="27"/>
      <c r="K167" s="7"/>
    </row>
    <row r="168" spans="3:17" x14ac:dyDescent="0.2">
      <c r="C168" s="8" t="s">
        <v>48</v>
      </c>
      <c r="D168" s="7"/>
      <c r="E168" s="1"/>
      <c r="H168" s="7"/>
      <c r="I168" s="7" t="s">
        <v>4</v>
      </c>
      <c r="J168" s="27"/>
      <c r="K168" s="7"/>
    </row>
    <row r="169" spans="3:17" x14ac:dyDescent="0.2">
      <c r="C169" s="8" t="s">
        <v>49</v>
      </c>
      <c r="D169" s="7"/>
      <c r="E169" s="1"/>
      <c r="H169" s="7"/>
      <c r="I169" s="7" t="s">
        <v>2</v>
      </c>
      <c r="J169" s="27"/>
      <c r="K169" s="7"/>
    </row>
    <row r="170" spans="3:17" x14ac:dyDescent="0.2">
      <c r="C170" s="8" t="s">
        <v>50</v>
      </c>
      <c r="D170" s="20"/>
      <c r="E170" s="1"/>
      <c r="H170" s="20"/>
      <c r="I170" s="20" t="s">
        <v>28</v>
      </c>
      <c r="J170" s="27"/>
      <c r="K170" s="20"/>
    </row>
    <row r="171" spans="3:17" x14ac:dyDescent="0.2">
      <c r="C171" s="21" t="s">
        <v>51</v>
      </c>
      <c r="E171" s="1"/>
    </row>
    <row r="172" spans="3:17" x14ac:dyDescent="0.2">
      <c r="E172" s="1"/>
    </row>
    <row r="173" spans="3:17" x14ac:dyDescent="0.2">
      <c r="E173" s="1"/>
    </row>
    <row r="174" spans="3:17" x14ac:dyDescent="0.2">
      <c r="E174" s="1"/>
    </row>
    <row r="175" spans="3:17" x14ac:dyDescent="0.2">
      <c r="E175" s="1"/>
    </row>
    <row r="176" spans="3:17" x14ac:dyDescent="0.2">
      <c r="E176" s="1"/>
    </row>
    <row r="177" spans="5:5" x14ac:dyDescent="0.2">
      <c r="E177" s="1"/>
    </row>
    <row r="178" spans="5:5" x14ac:dyDescent="0.2">
      <c r="E178" s="1"/>
    </row>
    <row r="179" spans="5:5" x14ac:dyDescent="0.2">
      <c r="E179" s="1"/>
    </row>
    <row r="180" spans="5:5" x14ac:dyDescent="0.2">
      <c r="E180" s="1"/>
    </row>
    <row r="181" spans="5:5" x14ac:dyDescent="0.2">
      <c r="E181" s="1"/>
    </row>
    <row r="182" spans="5:5" x14ac:dyDescent="0.2">
      <c r="E182" s="1"/>
    </row>
    <row r="183" spans="5:5" x14ac:dyDescent="0.2">
      <c r="E183" s="1"/>
    </row>
    <row r="184" spans="5:5" x14ac:dyDescent="0.2">
      <c r="E184" s="1"/>
    </row>
    <row r="185" spans="5:5" x14ac:dyDescent="0.2">
      <c r="E185" s="1"/>
    </row>
    <row r="186" spans="5:5" x14ac:dyDescent="0.2">
      <c r="E186" s="1"/>
    </row>
    <row r="187" spans="5:5" x14ac:dyDescent="0.2">
      <c r="E187" s="1"/>
    </row>
    <row r="188" spans="5:5" x14ac:dyDescent="0.2">
      <c r="E188" s="1"/>
    </row>
    <row r="189" spans="5:5" x14ac:dyDescent="0.2">
      <c r="E189" s="1"/>
    </row>
    <row r="190" spans="5:5" x14ac:dyDescent="0.2">
      <c r="E190" s="1"/>
    </row>
    <row r="191" spans="5:5" x14ac:dyDescent="0.2">
      <c r="E191" s="1"/>
    </row>
    <row r="192" spans="5:5" x14ac:dyDescent="0.2">
      <c r="E192" s="1"/>
    </row>
  </sheetData>
  <dataValidations count="7">
    <dataValidation type="list" allowBlank="1" showInputMessage="1" showErrorMessage="1" sqref="C2:C150">
      <formula1>$C$163:$C$171</formula1>
    </dataValidation>
    <dataValidation type="list" allowBlank="1" showInputMessage="1" showErrorMessage="1" sqref="G2:G150">
      <formula1>$G$163:$G$164</formula1>
    </dataValidation>
    <dataValidation type="list" allowBlank="1" showInputMessage="1" showErrorMessage="1" sqref="I2:I150">
      <formula1>$I$163:$I$170</formula1>
    </dataValidation>
    <dataValidation type="list" allowBlank="1" showInputMessage="1" showErrorMessage="1" sqref="J2:J150">
      <formula1>$J$163:$J$165</formula1>
    </dataValidation>
    <dataValidation type="list" allowBlank="1" showInputMessage="1" showErrorMessage="1" sqref="K2:K150">
      <formula1>$K$163:$K$165</formula1>
    </dataValidation>
    <dataValidation type="list" allowBlank="1" showInputMessage="1" showErrorMessage="1" sqref="D2:D150">
      <formula1>$D$163:$D$166</formula1>
    </dataValidation>
    <dataValidation type="list" allowBlank="1" showInputMessage="1" showErrorMessage="1" sqref="E2:E150">
      <formula1>$E$163:$E$166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Savings Report Feeds (2)</vt:lpstr>
      <vt:lpstr>Master by Quarter</vt:lpstr>
    </vt:vector>
  </TitlesOfParts>
  <Company>Tescobank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B005616</dc:creator>
  <cp:lastModifiedBy>xlwattl1</cp:lastModifiedBy>
  <cp:lastPrinted>2014-04-09T14:23:46Z</cp:lastPrinted>
  <dcterms:created xsi:type="dcterms:W3CDTF">2014-02-25T11:25:53Z</dcterms:created>
  <dcterms:modified xsi:type="dcterms:W3CDTF">2016-12-20T13:30:11Z</dcterms:modified>
</cp:coreProperties>
</file>